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M57" i="5" l="1"/>
  <c r="M53" i="5"/>
  <c r="L57" i="5"/>
  <c r="K57" i="5"/>
  <c r="L56" i="5"/>
  <c r="L55" i="5"/>
  <c r="L54" i="5"/>
  <c r="L53" i="5"/>
  <c r="K56" i="5"/>
  <c r="K55" i="5"/>
  <c r="K54" i="5"/>
  <c r="K53" i="5"/>
  <c r="J57" i="5"/>
  <c r="J55" i="5"/>
  <c r="J54" i="5"/>
  <c r="J53" i="5"/>
  <c r="I53" i="5"/>
  <c r="G53" i="5"/>
  <c r="E57" i="5"/>
  <c r="E53" i="5"/>
  <c r="H53" i="5"/>
  <c r="F53" i="5"/>
  <c r="D57" i="5"/>
  <c r="D53" i="5"/>
  <c r="H25" i="5"/>
  <c r="F25" i="5"/>
  <c r="D25" i="5"/>
  <c r="H22" i="5"/>
  <c r="F22" i="5"/>
  <c r="D22" i="5"/>
  <c r="H36" i="5" l="1"/>
  <c r="J39" i="5"/>
  <c r="F36" i="5"/>
  <c r="K39" i="5"/>
  <c r="L8" i="5" l="1"/>
  <c r="L7" i="5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F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F57" i="5" s="1"/>
  <c r="D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K35" i="5"/>
  <c r="I34" i="5"/>
  <c r="H34" i="5"/>
  <c r="F34" i="5"/>
  <c r="D34" i="5"/>
  <c r="L33" i="5"/>
  <c r="K33" i="5"/>
  <c r="L32" i="5"/>
  <c r="K32" i="5"/>
  <c r="J32" i="5"/>
  <c r="L31" i="5"/>
  <c r="K31" i="5"/>
  <c r="J31" i="5"/>
  <c r="H30" i="5"/>
  <c r="F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H57" i="5" l="1"/>
  <c r="I25" i="5" s="1"/>
  <c r="G8" i="5"/>
  <c r="G7" i="5"/>
  <c r="J5" i="5"/>
  <c r="I8" i="5"/>
  <c r="I7" i="5"/>
  <c r="I5" i="5" s="1"/>
  <c r="E8" i="5"/>
  <c r="E7" i="5"/>
  <c r="L50" i="5"/>
  <c r="L34" i="5"/>
  <c r="K34" i="5"/>
  <c r="J50" i="5"/>
  <c r="K20" i="5"/>
  <c r="L5" i="5"/>
  <c r="K11" i="5"/>
  <c r="L45" i="5"/>
  <c r="L36" i="5"/>
  <c r="L25" i="5"/>
  <c r="L20" i="5"/>
  <c r="J22" i="5"/>
  <c r="J11" i="5"/>
  <c r="K22" i="5"/>
  <c r="K30" i="5"/>
  <c r="K42" i="5"/>
  <c r="J45" i="5"/>
  <c r="L22" i="5"/>
  <c r="J25" i="5"/>
  <c r="L30" i="5"/>
  <c r="J36" i="5"/>
  <c r="L42" i="5"/>
  <c r="K45" i="5"/>
  <c r="L11" i="5"/>
  <c r="J20" i="5"/>
  <c r="K25" i="5"/>
  <c r="K36" i="5"/>
  <c r="K50" i="5"/>
  <c r="J30" i="5"/>
  <c r="J42" i="5"/>
  <c r="M8" i="5" l="1"/>
  <c r="G36" i="5"/>
  <c r="G25" i="5"/>
  <c r="E20" i="5"/>
  <c r="E25" i="5"/>
  <c r="E5" i="5"/>
  <c r="M7" i="5"/>
  <c r="I42" i="5"/>
  <c r="E42" i="5"/>
  <c r="E22" i="5"/>
  <c r="E45" i="5"/>
  <c r="E50" i="5"/>
  <c r="E30" i="5"/>
  <c r="E36" i="5"/>
  <c r="I22" i="5"/>
  <c r="I20" i="5"/>
  <c r="I36" i="5"/>
  <c r="I30" i="5"/>
  <c r="I50" i="5"/>
  <c r="I45" i="5"/>
  <c r="I11" i="5"/>
  <c r="E11" i="5"/>
  <c r="G20" i="5"/>
  <c r="G45" i="5"/>
  <c r="G42" i="5"/>
  <c r="G50" i="5"/>
  <c r="G30" i="5"/>
  <c r="G11" i="5"/>
  <c r="G22" i="5"/>
  <c r="G34" i="5"/>
  <c r="G5" i="5"/>
  <c r="I57" i="5" l="1"/>
  <c r="G57" i="5"/>
  <c r="M5" i="5"/>
  <c r="M42" i="5"/>
  <c r="M22" i="5"/>
  <c r="M25" i="5"/>
  <c r="M36" i="5"/>
  <c r="M20" i="5"/>
  <c r="M30" i="5"/>
  <c r="M50" i="5"/>
  <c r="M45" i="5"/>
  <c r="M11" i="5"/>
</calcChain>
</file>

<file path=xl/sharedStrings.xml><?xml version="1.0" encoding="utf-8"?>
<sst xmlns="http://schemas.openxmlformats.org/spreadsheetml/2006/main" count="141" uniqueCount="128">
  <si>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</si>
  <si>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</si>
  <si>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</si>
  <si>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</si>
  <si>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</si>
  <si>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</si>
  <si>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</si>
  <si>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</si>
  <si>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</si>
  <si>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</si>
  <si>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</si>
  <si>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</si>
  <si>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</si>
  <si>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</si>
  <si>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</si>
  <si>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</si>
  <si>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</si>
  <si>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</si>
  <si>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</si>
  <si>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</si>
  <si>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</si>
  <si>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</si>
  <si>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</si>
  <si>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</si>
  <si>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</si>
  <si>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</si>
  <si>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</si>
  <si>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</si>
  <si>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</si>
  <si>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</si>
  <si>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</si>
  <si>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</si>
  <si>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</si>
  <si>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</si>
  <si>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</si>
  <si>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</si>
  <si>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</si>
  <si>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</si>
  <si>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</si>
  <si>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</si>
  <si>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</si>
  <si>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</si>
  <si>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</si>
  <si>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</si>
  <si>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</si>
  <si>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</si>
  <si>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</si>
  <si>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</si>
  <si>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</si>
  <si>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</si>
  <si>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</si>
  <si>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</si>
  <si>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</si>
  <si>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</si>
  <si>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</si>
  <si>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</si>
  <si>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</si>
  <si>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</si>
  <si>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</si>
  <si>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</si>
  <si>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</si>
  <si>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</si>
  <si>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</si>
  <si>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</si>
  <si>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</si>
  <si>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</si>
  <si>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</si>
  <si>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</si>
  <si>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</si>
  <si>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</si>
  <si>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</si>
  <si>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</si>
  <si>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</si>
  <si>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</si>
  <si>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</si>
  <si>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</si>
  <si>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</si>
  <si>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</si>
  <si>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</si>
  <si>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</si>
  <si>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</si>
  <si>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06 02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</si>
  <si>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</si>
  <si>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</si>
  <si>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</si>
  <si>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</si>
  <si>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</si>
  <si>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</si>
  <si>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</si>
  <si>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</si>
  <si>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</si>
  <si>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</si>
  <si>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</si>
  <si>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</si>
  <si>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</si>
  <si>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</si>
  <si>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</si>
  <si>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</si>
  <si>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</si>
  <si>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</si>
  <si>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факт.исп.1 кв.2017г.</t>
  </si>
  <si>
    <t>Дополнительное образование детей</t>
  </si>
  <si>
    <t>07 03</t>
  </si>
  <si>
    <t>2018 год</t>
  </si>
  <si>
    <t>факт.исп.1 кв. 2018г.</t>
  </si>
  <si>
    <t xml:space="preserve"> % исп.2018г.               </t>
  </si>
  <si>
    <t>откл факт.2018г.от факт.2017г.</t>
  </si>
  <si>
    <t>факт.исп. 1 кв.2017г.</t>
  </si>
  <si>
    <t>факт.исп.1 кв.2018г.</t>
  </si>
  <si>
    <t xml:space="preserve"> % исп.за 2018г.               </t>
  </si>
  <si>
    <t>откл факт.за 2018г.от факт.за 2017г.</t>
  </si>
  <si>
    <t>Анализ бюджета муниципального образования "Мглинский район" за 1 квартал 2018 года</t>
  </si>
  <si>
    <t>185,8</t>
  </si>
  <si>
    <t>50,5</t>
  </si>
  <si>
    <t>3321,3</t>
  </si>
  <si>
    <t>0</t>
  </si>
  <si>
    <t>938,9</t>
  </si>
  <si>
    <t>804,4</t>
  </si>
  <si>
    <t>300,4</t>
  </si>
  <si>
    <t>409,3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</si>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</sst>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D9" sqref="D9:E9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3" t="s">
        <v>111</v>
      </c>
      <c r="C2" s="53"/>
      <c r="D2" s="53"/>
      <c r="E2" s="53"/>
      <c r="F2" s="53"/>
      <c r="G2" s="53"/>
      <c r="H2" s="53"/>
      <c r="I2" s="53"/>
      <c r="J2" s="53"/>
      <c r="K2" s="53"/>
    </row>
    <row r="3" spans="1:15" ht="30" customHeight="1" x14ac:dyDescent="0.3">
      <c r="B3" s="54" t="s">
        <v>89</v>
      </c>
      <c r="C3" s="19"/>
      <c r="D3" s="55" t="s">
        <v>100</v>
      </c>
      <c r="E3" s="56"/>
      <c r="F3" s="57" t="s">
        <v>103</v>
      </c>
      <c r="G3" s="57"/>
      <c r="H3" s="57" t="s">
        <v>104</v>
      </c>
      <c r="I3" s="57"/>
      <c r="J3" s="58" t="s">
        <v>105</v>
      </c>
      <c r="K3" s="58" t="s">
        <v>98</v>
      </c>
      <c r="L3" s="60" t="s">
        <v>106</v>
      </c>
      <c r="M3" s="61"/>
    </row>
    <row r="4" spans="1:15" ht="32.25" customHeight="1" x14ac:dyDescent="0.3">
      <c r="B4" s="54"/>
      <c r="C4" s="19"/>
      <c r="D4" s="29" t="s">
        <v>96</v>
      </c>
      <c r="E4" s="29" t="s">
        <v>77</v>
      </c>
      <c r="F4" s="29" t="s">
        <v>97</v>
      </c>
      <c r="G4" s="29" t="s">
        <v>77</v>
      </c>
      <c r="H4" s="30" t="s">
        <v>75</v>
      </c>
      <c r="I4" s="30" t="s">
        <v>76</v>
      </c>
      <c r="J4" s="59"/>
      <c r="K4" s="59"/>
      <c r="L4" s="18" t="s">
        <v>82</v>
      </c>
      <c r="M4" s="18" t="s">
        <v>83</v>
      </c>
    </row>
    <row r="5" spans="1:15" ht="23.25" customHeight="1" x14ac:dyDescent="0.3">
      <c r="B5" s="20" t="s">
        <v>84</v>
      </c>
      <c r="C5" s="19"/>
      <c r="D5" s="45">
        <f>D7+D8</f>
        <v>66156.600000000006</v>
      </c>
      <c r="E5" s="45">
        <f>E7+E8</f>
        <v>100</v>
      </c>
      <c r="F5" s="15">
        <f t="shared" ref="F5:M5" si="0">F7+F8</f>
        <v>248459.09999999998</v>
      </c>
      <c r="G5" s="45">
        <f t="shared" si="0"/>
        <v>100</v>
      </c>
      <c r="H5" s="15">
        <f t="shared" si="0"/>
        <v>52926.5</v>
      </c>
      <c r="I5" s="15">
        <f t="shared" si="0"/>
        <v>100</v>
      </c>
      <c r="J5" s="15">
        <f>H5/F5*100</f>
        <v>21.301896368456621</v>
      </c>
      <c r="K5" s="15">
        <f t="shared" si="0"/>
        <v>-195532.59999999998</v>
      </c>
      <c r="L5" s="15">
        <f t="shared" si="0"/>
        <v>-13230.100000000004</v>
      </c>
      <c r="M5" s="45">
        <f t="shared" si="0"/>
        <v>0</v>
      </c>
      <c r="N5" s="21"/>
      <c r="O5" s="21"/>
    </row>
    <row r="6" spans="1:15" ht="16.5" customHeight="1" x14ac:dyDescent="0.3">
      <c r="B6" s="43" t="s">
        <v>85</v>
      </c>
      <c r="C6" s="19"/>
      <c r="D6" s="4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88</v>
      </c>
      <c r="B7" s="44" t="s">
        <v>86</v>
      </c>
      <c r="C7" s="19"/>
      <c r="D7" s="45">
        <v>24080.2</v>
      </c>
      <c r="E7" s="45">
        <f>D7/D5*100</f>
        <v>36.39878712025709</v>
      </c>
      <c r="F7" s="15">
        <v>70498.8</v>
      </c>
      <c r="G7" s="45">
        <f>F7/F5*100</f>
        <v>28.374408504256841</v>
      </c>
      <c r="H7" s="15">
        <v>14969.4</v>
      </c>
      <c r="I7" s="45">
        <f>H7/H5*100</f>
        <v>28.283374113156924</v>
      </c>
      <c r="J7" s="15">
        <f>H7/F7*100</f>
        <v>21.233552911538919</v>
      </c>
      <c r="K7" s="15">
        <f>H7-F7</f>
        <v>-55529.4</v>
      </c>
      <c r="L7" s="15">
        <f>H7-D7</f>
        <v>-9110.8000000000011</v>
      </c>
      <c r="M7" s="45">
        <f>I7-E7</f>
        <v>-8.115413007100166</v>
      </c>
      <c r="N7" s="21"/>
      <c r="O7" s="21"/>
    </row>
    <row r="8" spans="1:15" ht="21" customHeight="1" x14ac:dyDescent="0.3">
      <c r="B8" s="44" t="s">
        <v>87</v>
      </c>
      <c r="C8" s="19"/>
      <c r="D8" s="45">
        <v>42076.4</v>
      </c>
      <c r="E8" s="45">
        <f>D8/D5*100</f>
        <v>63.60121287974291</v>
      </c>
      <c r="F8" s="15">
        <v>177960.3</v>
      </c>
      <c r="G8" s="45">
        <f>F8/F5*100</f>
        <v>71.625591495743166</v>
      </c>
      <c r="H8" s="15">
        <v>37957.1</v>
      </c>
      <c r="I8" s="45">
        <f>H8/H5*100</f>
        <v>71.716625886843076</v>
      </c>
      <c r="J8" s="15">
        <f>H8/F8*100</f>
        <v>21.328970562535577</v>
      </c>
      <c r="K8" s="15">
        <f>H8-F8</f>
        <v>-140003.19999999998</v>
      </c>
      <c r="L8" s="15">
        <f>H8-D8</f>
        <v>-4119.3000000000029</v>
      </c>
      <c r="M8" s="45">
        <f>I8-E8</f>
        <v>8.115413007100166</v>
      </c>
      <c r="N8" s="21"/>
      <c r="O8" s="21"/>
    </row>
    <row r="9" spans="1:15" ht="36" customHeight="1" x14ac:dyDescent="0.25">
      <c r="B9" s="62" t="s">
        <v>90</v>
      </c>
      <c r="C9" s="63" t="s">
        <v>1</v>
      </c>
      <c r="D9" s="55" t="s">
        <v>107</v>
      </c>
      <c r="E9" s="56"/>
      <c r="F9" s="57" t="s">
        <v>103</v>
      </c>
      <c r="G9" s="57"/>
      <c r="H9" s="57" t="s">
        <v>108</v>
      </c>
      <c r="I9" s="57"/>
      <c r="J9" s="58" t="s">
        <v>109</v>
      </c>
      <c r="K9" s="58" t="s">
        <v>98</v>
      </c>
      <c r="L9" s="60" t="s">
        <v>110</v>
      </c>
      <c r="M9" s="61"/>
    </row>
    <row r="10" spans="1:15" ht="38.25" customHeight="1" x14ac:dyDescent="0.25">
      <c r="B10" s="62"/>
      <c r="C10" s="64"/>
      <c r="D10" s="29" t="s">
        <v>91</v>
      </c>
      <c r="E10" s="29" t="s">
        <v>77</v>
      </c>
      <c r="F10" s="29" t="s">
        <v>99</v>
      </c>
      <c r="G10" s="29" t="s">
        <v>77</v>
      </c>
      <c r="H10" s="32" t="s">
        <v>75</v>
      </c>
      <c r="I10" s="32" t="s">
        <v>76</v>
      </c>
      <c r="J10" s="59"/>
      <c r="K10" s="59"/>
      <c r="L10" s="18" t="s">
        <v>82</v>
      </c>
      <c r="M10" s="18" t="s">
        <v>83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5300.9</v>
      </c>
      <c r="E11" s="35">
        <f>D11/D57*100</f>
        <v>9.8174268633275794</v>
      </c>
      <c r="F11" s="3">
        <f t="shared" ref="F11:H11" si="1">F12+F13+F14+F15+F16+F17+F18+F19</f>
        <v>29332.700000000004</v>
      </c>
      <c r="G11" s="33">
        <f>F11/F57*100</f>
        <v>11.400872263294321</v>
      </c>
      <c r="H11" s="3">
        <f t="shared" si="1"/>
        <v>5820.2999999999993</v>
      </c>
      <c r="I11" s="33">
        <f>H11/H57*100</f>
        <v>11.031443679990902</v>
      </c>
      <c r="J11" s="10">
        <f>H11/F11*100</f>
        <v>19.842360232777747</v>
      </c>
      <c r="K11" s="3">
        <f t="shared" ref="K11:K39" si="2">H11-F11</f>
        <v>-23512.400000000005</v>
      </c>
      <c r="L11" s="3">
        <f t="shared" ref="L11:L26" si="3">H11-D11</f>
        <v>519.39999999999964</v>
      </c>
      <c r="M11" s="37">
        <f t="shared" ref="M11:M25" si="4">I11-E11</f>
        <v>1.2140168166633227</v>
      </c>
    </row>
    <row r="12" spans="1:15" ht="57.75" customHeight="1" x14ac:dyDescent="0.3">
      <c r="B12" s="9" t="s">
        <v>49</v>
      </c>
      <c r="C12" s="4" t="s">
        <v>3</v>
      </c>
      <c r="D12" s="16" t="s">
        <v>112</v>
      </c>
      <c r="E12" s="36"/>
      <c r="F12" s="5">
        <v>1010</v>
      </c>
      <c r="G12" s="34"/>
      <c r="H12" s="34">
        <v>180.6</v>
      </c>
      <c r="I12" s="34"/>
      <c r="J12" s="11">
        <f>H12/F12*100</f>
        <v>17.881188118811881</v>
      </c>
      <c r="K12" s="5">
        <f t="shared" si="2"/>
        <v>-829.4</v>
      </c>
      <c r="L12" s="5">
        <f t="shared" si="3"/>
        <v>-5.2000000000000171</v>
      </c>
      <c r="M12" s="38"/>
    </row>
    <row r="13" spans="1:15" ht="96.75" customHeight="1" x14ac:dyDescent="0.3">
      <c r="B13" s="9" t="s">
        <v>50</v>
      </c>
      <c r="C13" s="4" t="s">
        <v>4</v>
      </c>
      <c r="D13" s="16" t="s">
        <v>113</v>
      </c>
      <c r="E13" s="36"/>
      <c r="F13" s="5">
        <v>554.4</v>
      </c>
      <c r="G13" s="34"/>
      <c r="H13" s="34">
        <v>51.5</v>
      </c>
      <c r="I13" s="34"/>
      <c r="J13" s="11">
        <f>H13/F13*100</f>
        <v>9.2893217893217894</v>
      </c>
      <c r="K13" s="5">
        <f t="shared" si="2"/>
        <v>-502.9</v>
      </c>
      <c r="L13" s="5">
        <f t="shared" si="3"/>
        <v>1</v>
      </c>
      <c r="M13" s="38"/>
    </row>
    <row r="14" spans="1:15" ht="40.5" customHeight="1" x14ac:dyDescent="0.3">
      <c r="B14" s="9" t="s">
        <v>51</v>
      </c>
      <c r="C14" s="4" t="s">
        <v>5</v>
      </c>
      <c r="D14" s="16" t="s">
        <v>114</v>
      </c>
      <c r="E14" s="36"/>
      <c r="F14" s="5">
        <v>17350.8</v>
      </c>
      <c r="G14" s="34"/>
      <c r="H14" s="34">
        <v>3483.1</v>
      </c>
      <c r="I14" s="34"/>
      <c r="J14" s="11">
        <f>H14/F14*100</f>
        <v>20.074578693777809</v>
      </c>
      <c r="K14" s="5">
        <f t="shared" si="2"/>
        <v>-13867.699999999999</v>
      </c>
      <c r="L14" s="5">
        <f t="shared" si="3"/>
        <v>161.79999999999973</v>
      </c>
      <c r="M14" s="38"/>
    </row>
    <row r="15" spans="1:15" ht="18.75" x14ac:dyDescent="0.3">
      <c r="B15" s="9" t="s">
        <v>52</v>
      </c>
      <c r="C15" s="4" t="s">
        <v>6</v>
      </c>
      <c r="D15" s="16" t="s">
        <v>115</v>
      </c>
      <c r="E15" s="36"/>
      <c r="F15" s="5">
        <v>19.7</v>
      </c>
      <c r="G15" s="34"/>
      <c r="H15" s="34">
        <v>0</v>
      </c>
      <c r="I15" s="34"/>
      <c r="J15" s="11">
        <v>0</v>
      </c>
      <c r="K15" s="5">
        <f t="shared" si="2"/>
        <v>-19.7</v>
      </c>
      <c r="L15" s="5">
        <f t="shared" si="3"/>
        <v>0</v>
      </c>
      <c r="M15" s="38"/>
    </row>
    <row r="16" spans="1:15" ht="99.75" customHeight="1" x14ac:dyDescent="0.3">
      <c r="B16" s="9" t="s">
        <v>53</v>
      </c>
      <c r="C16" s="4" t="s">
        <v>7</v>
      </c>
      <c r="D16" s="16" t="s">
        <v>116</v>
      </c>
      <c r="E16" s="36"/>
      <c r="F16" s="5">
        <v>4604.2</v>
      </c>
      <c r="G16" s="34"/>
      <c r="H16" s="34">
        <v>1069.2</v>
      </c>
      <c r="I16" s="34"/>
      <c r="J16" s="11">
        <f>H16/F16*100</f>
        <v>23.222275313843884</v>
      </c>
      <c r="K16" s="5">
        <f t="shared" si="2"/>
        <v>-3535</v>
      </c>
      <c r="L16" s="5">
        <f t="shared" si="3"/>
        <v>130.30000000000007</v>
      </c>
      <c r="M16" s="38"/>
    </row>
    <row r="17" spans="2:13" ht="37.5" x14ac:dyDescent="0.3">
      <c r="B17" s="9" t="s">
        <v>54</v>
      </c>
      <c r="C17" s="4" t="s">
        <v>8</v>
      </c>
      <c r="D17" s="16" t="s">
        <v>115</v>
      </c>
      <c r="E17" s="36"/>
      <c r="F17" s="5">
        <v>0</v>
      </c>
      <c r="G17" s="34"/>
      <c r="H17" s="34">
        <v>0</v>
      </c>
      <c r="I17" s="34"/>
      <c r="J17" s="11">
        <v>0</v>
      </c>
      <c r="K17" s="5">
        <f t="shared" si="2"/>
        <v>0</v>
      </c>
      <c r="L17" s="5">
        <f t="shared" si="3"/>
        <v>0</v>
      </c>
      <c r="M17" s="38"/>
    </row>
    <row r="18" spans="2:13" ht="20.25" customHeight="1" x14ac:dyDescent="0.3">
      <c r="B18" s="9" t="s">
        <v>55</v>
      </c>
      <c r="C18" s="4" t="s">
        <v>9</v>
      </c>
      <c r="D18" s="16" t="s">
        <v>115</v>
      </c>
      <c r="E18" s="36"/>
      <c r="F18" s="5">
        <v>290</v>
      </c>
      <c r="G18" s="34"/>
      <c r="H18" s="34">
        <v>0</v>
      </c>
      <c r="I18" s="34"/>
      <c r="J18" s="11">
        <f t="shared" ref="J18:J25" si="5">H18/F18*100</f>
        <v>0</v>
      </c>
      <c r="K18" s="5">
        <f t="shared" si="2"/>
        <v>-290</v>
      </c>
      <c r="L18" s="5">
        <f t="shared" si="3"/>
        <v>0</v>
      </c>
      <c r="M18" s="38"/>
    </row>
    <row r="19" spans="2:13" ht="37.5" x14ac:dyDescent="0.3">
      <c r="B19" s="9" t="s">
        <v>56</v>
      </c>
      <c r="C19" s="4" t="s">
        <v>10</v>
      </c>
      <c r="D19" s="16" t="s">
        <v>117</v>
      </c>
      <c r="E19" s="36"/>
      <c r="F19" s="5">
        <v>5503.6</v>
      </c>
      <c r="G19" s="34"/>
      <c r="H19" s="34">
        <v>1035.9000000000001</v>
      </c>
      <c r="I19" s="34"/>
      <c r="J19" s="11">
        <f t="shared" si="5"/>
        <v>18.822225452431137</v>
      </c>
      <c r="K19" s="5">
        <f t="shared" si="2"/>
        <v>-4467.7000000000007</v>
      </c>
      <c r="L19" s="5">
        <f t="shared" si="3"/>
        <v>231.50000000000011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300,4</v>
      </c>
      <c r="E20" s="35">
        <f>D20/D57*100</f>
        <v>0.55634987072829223</v>
      </c>
      <c r="F20" s="3">
        <f>F21</f>
        <v>1408</v>
      </c>
      <c r="G20" s="33">
        <f>F20/F57*100</f>
        <v>0.54725368434267563</v>
      </c>
      <c r="H20" s="3">
        <f>H21</f>
        <v>327.60000000000002</v>
      </c>
      <c r="I20" s="33">
        <f>H20/H57*100</f>
        <v>0.62091317450389494</v>
      </c>
      <c r="J20" s="10">
        <f t="shared" si="5"/>
        <v>23.267045454545457</v>
      </c>
      <c r="K20" s="3">
        <f t="shared" si="2"/>
        <v>-1080.4000000000001</v>
      </c>
      <c r="L20" s="3">
        <f t="shared" si="3"/>
        <v>27.200000000000045</v>
      </c>
      <c r="M20" s="37">
        <f t="shared" si="4"/>
        <v>6.4563303775602709E-2</v>
      </c>
    </row>
    <row r="21" spans="2:13" ht="37.5" x14ac:dyDescent="0.3">
      <c r="B21" s="9" t="s">
        <v>57</v>
      </c>
      <c r="C21" s="4" t="s">
        <v>13</v>
      </c>
      <c r="D21" s="16" t="s">
        <v>118</v>
      </c>
      <c r="E21" s="36"/>
      <c r="F21" s="5">
        <v>1408</v>
      </c>
      <c r="G21" s="34"/>
      <c r="H21" s="5">
        <v>327.60000000000002</v>
      </c>
      <c r="I21" s="34"/>
      <c r="J21" s="11">
        <f t="shared" si="5"/>
        <v>23.267045454545457</v>
      </c>
      <c r="K21" s="5">
        <f t="shared" si="2"/>
        <v>-1080.4000000000001</v>
      </c>
      <c r="L21" s="5">
        <f t="shared" si="3"/>
        <v>27.200000000000045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</f>
        <v>409.3</v>
      </c>
      <c r="E22" s="35">
        <f>D22/D57*100</f>
        <v>0.75803595901827581</v>
      </c>
      <c r="F22" s="15">
        <f>F23+F24</f>
        <v>2390.3000000000002</v>
      </c>
      <c r="G22" s="33">
        <f>F22/F57*100</f>
        <v>0.92904863755987055</v>
      </c>
      <c r="H22" s="15">
        <f>H23+H24</f>
        <v>395.6</v>
      </c>
      <c r="I22" s="33">
        <f>H22/H57*100</f>
        <v>0.74979625101874492</v>
      </c>
      <c r="J22" s="10">
        <f t="shared" si="5"/>
        <v>16.550223821277662</v>
      </c>
      <c r="K22" s="3">
        <f t="shared" si="2"/>
        <v>-1994.7000000000003</v>
      </c>
      <c r="L22" s="3">
        <f t="shared" si="3"/>
        <v>-13.699999999999989</v>
      </c>
      <c r="M22" s="37">
        <f t="shared" si="4"/>
        <v>-8.2397079995308875E-3</v>
      </c>
    </row>
    <row r="23" spans="2:13" ht="37.5" x14ac:dyDescent="0.3">
      <c r="B23" s="9" t="s">
        <v>48</v>
      </c>
      <c r="C23" s="4" t="s">
        <v>16</v>
      </c>
      <c r="D23" s="16" t="s">
        <v>119</v>
      </c>
      <c r="E23" s="36"/>
      <c r="F23" s="5">
        <v>2335.3000000000002</v>
      </c>
      <c r="G23" s="34"/>
      <c r="H23" s="5">
        <v>395.6</v>
      </c>
      <c r="I23" s="34"/>
      <c r="J23" s="11">
        <f t="shared" si="5"/>
        <v>16.94000770778915</v>
      </c>
      <c r="K23" s="5">
        <f t="shared" si="2"/>
        <v>-1939.7000000000003</v>
      </c>
      <c r="L23" s="5">
        <f t="shared" si="3"/>
        <v>-13.699999999999989</v>
      </c>
      <c r="M23" s="38"/>
    </row>
    <row r="24" spans="2:13" ht="60" customHeight="1" x14ac:dyDescent="0.3">
      <c r="B24" s="9" t="s">
        <v>58</v>
      </c>
      <c r="C24" s="4" t="s">
        <v>17</v>
      </c>
      <c r="D24" s="16" t="s">
        <v>115</v>
      </c>
      <c r="E24" s="36"/>
      <c r="F24" s="5">
        <v>55</v>
      </c>
      <c r="G24" s="34"/>
      <c r="H24" s="5">
        <v>0</v>
      </c>
      <c r="I24" s="34"/>
      <c r="J24" s="11">
        <f t="shared" si="5"/>
        <v>0</v>
      </c>
      <c r="K24" s="5">
        <f t="shared" si="2"/>
        <v>-55</v>
      </c>
      <c r="L24" s="5">
        <f t="shared" si="3"/>
        <v>0</v>
      </c>
      <c r="M24" s="38"/>
    </row>
    <row r="25" spans="2:13" ht="18.75" x14ac:dyDescent="0.3">
      <c r="B25" s="6" t="s">
        <v>18</v>
      </c>
      <c r="C25" s="2" t="s">
        <v>19</v>
      </c>
      <c r="D25" s="15">
        <f>D26+E28+D27+D28+D29</f>
        <v>275.8</v>
      </c>
      <c r="E25" s="45">
        <f>D25/D57*100</f>
        <v>0.51078992791898481</v>
      </c>
      <c r="F25" s="15">
        <f>F26+G28+F27+F28+F29</f>
        <v>17451.099999999999</v>
      </c>
      <c r="G25" s="45">
        <f>F25/F57*100</f>
        <v>6.7827974224662402</v>
      </c>
      <c r="H25" s="15">
        <f>H26+I28+H27+H28+H29</f>
        <v>1238.8</v>
      </c>
      <c r="I25" s="45">
        <f>H25/H57*100</f>
        <v>2.3479463998028844</v>
      </c>
      <c r="J25" s="10">
        <f t="shared" si="5"/>
        <v>7.0986929190710049</v>
      </c>
      <c r="K25" s="3">
        <f t="shared" si="2"/>
        <v>-16212.3</v>
      </c>
      <c r="L25" s="3">
        <f t="shared" si="3"/>
        <v>963</v>
      </c>
      <c r="M25" s="37">
        <f t="shared" si="4"/>
        <v>1.8371564718838997</v>
      </c>
    </row>
    <row r="26" spans="2:13" ht="40.5" customHeight="1" x14ac:dyDescent="0.3">
      <c r="B26" s="9" t="s">
        <v>59</v>
      </c>
      <c r="C26" s="4" t="s">
        <v>20</v>
      </c>
      <c r="D26" s="14">
        <v>0</v>
      </c>
      <c r="E26" s="36"/>
      <c r="F26" s="5">
        <v>225.1</v>
      </c>
      <c r="G26" s="34"/>
      <c r="H26" s="5">
        <v>0</v>
      </c>
      <c r="I26" s="34"/>
      <c r="J26" s="11">
        <f t="shared" ref="J26:J32" si="6">H26/F26*100</f>
        <v>0</v>
      </c>
      <c r="K26" s="5">
        <f t="shared" si="2"/>
        <v>-225.1</v>
      </c>
      <c r="L26" s="5">
        <f t="shared" si="3"/>
        <v>0</v>
      </c>
      <c r="M26" s="38"/>
    </row>
    <row r="27" spans="2:13" ht="18.75" x14ac:dyDescent="0.3">
      <c r="B27" s="9" t="s">
        <v>92</v>
      </c>
      <c r="C27" s="4" t="s">
        <v>93</v>
      </c>
      <c r="D27" s="14">
        <v>129.5</v>
      </c>
      <c r="E27" s="36"/>
      <c r="F27" s="5">
        <v>945</v>
      </c>
      <c r="G27" s="34"/>
      <c r="H27" s="5">
        <v>305.5</v>
      </c>
      <c r="I27" s="34"/>
      <c r="J27" s="11">
        <f t="shared" si="6"/>
        <v>32.328042328042329</v>
      </c>
      <c r="K27" s="5">
        <f t="shared" si="2"/>
        <v>-639.5</v>
      </c>
      <c r="L27" s="5">
        <f t="shared" ref="L27:M56" si="7">H27-D27</f>
        <v>176</v>
      </c>
      <c r="M27" s="38"/>
    </row>
    <row r="28" spans="2:13" ht="37.5" x14ac:dyDescent="0.3">
      <c r="B28" s="9" t="s">
        <v>60</v>
      </c>
      <c r="C28" s="4" t="s">
        <v>21</v>
      </c>
      <c r="D28" s="14">
        <v>108.7</v>
      </c>
      <c r="E28" s="36"/>
      <c r="F28" s="5">
        <v>15504.7</v>
      </c>
      <c r="G28" s="34"/>
      <c r="H28" s="5">
        <v>901.2</v>
      </c>
      <c r="I28" s="34"/>
      <c r="J28" s="11">
        <f t="shared" si="6"/>
        <v>5.8124310692886674</v>
      </c>
      <c r="K28" s="5">
        <f t="shared" si="2"/>
        <v>-14603.5</v>
      </c>
      <c r="L28" s="5">
        <f t="shared" si="7"/>
        <v>792.5</v>
      </c>
      <c r="M28" s="38"/>
    </row>
    <row r="29" spans="2:13" ht="37.5" x14ac:dyDescent="0.3">
      <c r="B29" s="9" t="s">
        <v>61</v>
      </c>
      <c r="C29" s="4" t="s">
        <v>22</v>
      </c>
      <c r="D29" s="14">
        <v>37.6</v>
      </c>
      <c r="E29" s="36"/>
      <c r="F29" s="5">
        <v>776.3</v>
      </c>
      <c r="G29" s="34"/>
      <c r="H29" s="5">
        <v>32.1</v>
      </c>
      <c r="I29" s="34"/>
      <c r="J29" s="11">
        <f t="shared" si="6"/>
        <v>4.1349993559191036</v>
      </c>
      <c r="K29" s="5">
        <f t="shared" si="2"/>
        <v>-744.19999999999993</v>
      </c>
      <c r="L29" s="5">
        <f t="shared" si="7"/>
        <v>-5.5</v>
      </c>
      <c r="M29" s="38"/>
    </row>
    <row r="30" spans="2:13" ht="37.5" x14ac:dyDescent="0.3">
      <c r="B30" s="6" t="s">
        <v>23</v>
      </c>
      <c r="C30" s="7" t="s">
        <v>24</v>
      </c>
      <c r="D30" s="15">
        <f>D31+D32+D33</f>
        <v>241.8</v>
      </c>
      <c r="E30" s="35">
        <f>D30/D57*100</f>
        <v>0.44782090127197433</v>
      </c>
      <c r="F30" s="3">
        <f>F31+F32+F33</f>
        <v>5629.5999999999995</v>
      </c>
      <c r="G30" s="33">
        <f>F30/F57*100</f>
        <v>2.1880819185905729</v>
      </c>
      <c r="H30" s="3">
        <f>H31+H32+H33</f>
        <v>35.5</v>
      </c>
      <c r="I30" s="33">
        <f>H30/H57*100</f>
        <v>6.7284547298193734E-2</v>
      </c>
      <c r="J30" s="10">
        <f t="shared" si="6"/>
        <v>0.6305954241864431</v>
      </c>
      <c r="K30" s="3">
        <f t="shared" si="2"/>
        <v>-5594.0999999999995</v>
      </c>
      <c r="L30" s="3">
        <f t="shared" si="7"/>
        <v>-206.3</v>
      </c>
      <c r="M30" s="37">
        <f t="shared" ref="M30:M36" si="8">I30-E30</f>
        <v>-0.38053635397378061</v>
      </c>
    </row>
    <row r="31" spans="2:13" ht="18.75" x14ac:dyDescent="0.3">
      <c r="B31" s="9" t="s">
        <v>62</v>
      </c>
      <c r="C31" s="8" t="s">
        <v>25</v>
      </c>
      <c r="D31" s="14">
        <v>2.9</v>
      </c>
      <c r="E31" s="36"/>
      <c r="F31" s="5">
        <v>17.899999999999999</v>
      </c>
      <c r="G31" s="34"/>
      <c r="H31" s="5">
        <v>3</v>
      </c>
      <c r="I31" s="34"/>
      <c r="J31" s="11">
        <f t="shared" si="6"/>
        <v>16.759776536312852</v>
      </c>
      <c r="K31" s="5">
        <f t="shared" si="2"/>
        <v>-14.899999999999999</v>
      </c>
      <c r="L31" s="5">
        <f t="shared" si="7"/>
        <v>0.10000000000000009</v>
      </c>
      <c r="M31" s="38"/>
    </row>
    <row r="32" spans="2:13" ht="18.75" x14ac:dyDescent="0.3">
      <c r="B32" s="9" t="s">
        <v>63</v>
      </c>
      <c r="C32" s="8" t="s">
        <v>26</v>
      </c>
      <c r="D32" s="14">
        <v>238.9</v>
      </c>
      <c r="E32" s="36"/>
      <c r="F32" s="5">
        <v>5611.7</v>
      </c>
      <c r="G32" s="34"/>
      <c r="H32" s="5">
        <v>32.5</v>
      </c>
      <c r="I32" s="34"/>
      <c r="J32" s="11">
        <f t="shared" si="6"/>
        <v>0.57914713901313331</v>
      </c>
      <c r="K32" s="5">
        <f t="shared" si="2"/>
        <v>-5579.2</v>
      </c>
      <c r="L32" s="5">
        <f t="shared" si="7"/>
        <v>-206.4</v>
      </c>
      <c r="M32" s="38"/>
    </row>
    <row r="33" spans="2:13" ht="18.75" x14ac:dyDescent="0.3">
      <c r="B33" s="9" t="s">
        <v>64</v>
      </c>
      <c r="C33" s="8" t="s">
        <v>27</v>
      </c>
      <c r="D33" s="14">
        <v>0</v>
      </c>
      <c r="E33" s="36"/>
      <c r="F33" s="5">
        <v>0</v>
      </c>
      <c r="G33" s="34"/>
      <c r="H33" s="5">
        <v>0</v>
      </c>
      <c r="I33" s="34"/>
      <c r="J33" s="11">
        <v>0</v>
      </c>
      <c r="K33" s="5">
        <f t="shared" si="2"/>
        <v>0</v>
      </c>
      <c r="L33" s="5">
        <f t="shared" si="7"/>
        <v>0</v>
      </c>
      <c r="M33" s="38"/>
    </row>
    <row r="34" spans="2:13" ht="18.75" x14ac:dyDescent="0.3">
      <c r="B34" s="6" t="s">
        <v>78</v>
      </c>
      <c r="C34" s="7" t="s">
        <v>79</v>
      </c>
      <c r="D34" s="15">
        <f>D35</f>
        <v>0</v>
      </c>
      <c r="E34" s="35">
        <v>0</v>
      </c>
      <c r="F34" s="3">
        <f>F35</f>
        <v>20</v>
      </c>
      <c r="G34" s="33">
        <f>G35</f>
        <v>0</v>
      </c>
      <c r="H34" s="3">
        <f>H35</f>
        <v>0</v>
      </c>
      <c r="I34" s="33">
        <f>I35</f>
        <v>0</v>
      </c>
      <c r="J34" s="10">
        <v>0</v>
      </c>
      <c r="K34" s="3">
        <f t="shared" si="2"/>
        <v>-20</v>
      </c>
      <c r="L34" s="5">
        <f t="shared" si="7"/>
        <v>0</v>
      </c>
      <c r="M34" s="38"/>
    </row>
    <row r="35" spans="2:13" ht="37.5" x14ac:dyDescent="0.3">
      <c r="B35" s="9" t="s">
        <v>80</v>
      </c>
      <c r="C35" s="8" t="s">
        <v>81</v>
      </c>
      <c r="D35" s="14">
        <v>0</v>
      </c>
      <c r="E35" s="36"/>
      <c r="F35" s="5">
        <v>20</v>
      </c>
      <c r="G35" s="34"/>
      <c r="H35" s="5">
        <v>0</v>
      </c>
      <c r="I35" s="34"/>
      <c r="J35" s="11">
        <v>0</v>
      </c>
      <c r="K35" s="5">
        <f t="shared" si="2"/>
        <v>-20</v>
      </c>
      <c r="L35" s="5">
        <f t="shared" si="7"/>
        <v>0</v>
      </c>
      <c r="M35" s="38"/>
    </row>
    <row r="36" spans="2:13" ht="18.75" x14ac:dyDescent="0.3">
      <c r="B36" s="6" t="s">
        <v>28</v>
      </c>
      <c r="C36" s="7" t="s">
        <v>29</v>
      </c>
      <c r="D36" s="15">
        <f>D37+D38+D39+D40+D41</f>
        <v>34330.700000000004</v>
      </c>
      <c r="E36" s="35">
        <f>D36/D57*100</f>
        <v>63.581493032662408</v>
      </c>
      <c r="F36" s="3">
        <f>F37+F38+F39+F40+F41</f>
        <v>154633.79999999999</v>
      </c>
      <c r="G36" s="33">
        <f>F36/F57*100</f>
        <v>60.102213617832689</v>
      </c>
      <c r="H36" s="3">
        <f>H37+H38+H39+H40+H41</f>
        <v>35587.4</v>
      </c>
      <c r="I36" s="33">
        <f>H36/H57*100</f>
        <v>67.450199958302534</v>
      </c>
      <c r="J36" s="10">
        <f>H36/F36*100</f>
        <v>23.013985299462345</v>
      </c>
      <c r="K36" s="3">
        <f t="shared" si="2"/>
        <v>-119046.39999999999</v>
      </c>
      <c r="L36" s="3">
        <f t="shared" si="7"/>
        <v>1256.6999999999971</v>
      </c>
      <c r="M36" s="37">
        <f t="shared" si="8"/>
        <v>3.8687069256401259</v>
      </c>
    </row>
    <row r="37" spans="2:13" ht="18.75" x14ac:dyDescent="0.3">
      <c r="B37" s="9" t="s">
        <v>65</v>
      </c>
      <c r="C37" s="8" t="s">
        <v>30</v>
      </c>
      <c r="D37" s="14">
        <v>4507.3999999999996</v>
      </c>
      <c r="E37" s="36"/>
      <c r="F37" s="5">
        <v>22603.200000000001</v>
      </c>
      <c r="G37" s="34"/>
      <c r="H37" s="5">
        <v>4873</v>
      </c>
      <c r="I37" s="34"/>
      <c r="J37" s="11">
        <f>H37/F37*100</f>
        <v>21.558894315849084</v>
      </c>
      <c r="K37" s="5">
        <f t="shared" si="2"/>
        <v>-17730.2</v>
      </c>
      <c r="L37" s="5">
        <f t="shared" si="7"/>
        <v>365.60000000000036</v>
      </c>
      <c r="M37" s="38"/>
    </row>
    <row r="38" spans="2:13" ht="18" customHeight="1" x14ac:dyDescent="0.3">
      <c r="B38" s="9" t="s">
        <v>66</v>
      </c>
      <c r="C38" s="8" t="s">
        <v>31</v>
      </c>
      <c r="D38" s="14">
        <v>24901.599999999999</v>
      </c>
      <c r="E38" s="36"/>
      <c r="F38" s="5">
        <v>106161.1</v>
      </c>
      <c r="G38" s="34"/>
      <c r="H38" s="5">
        <v>25088</v>
      </c>
      <c r="I38" s="34"/>
      <c r="J38" s="11">
        <f>H38/F38*100</f>
        <v>23.632008334502938</v>
      </c>
      <c r="K38" s="5">
        <f t="shared" si="2"/>
        <v>-81073.100000000006</v>
      </c>
      <c r="L38" s="5">
        <f t="shared" si="7"/>
        <v>186.40000000000146</v>
      </c>
      <c r="M38" s="38"/>
    </row>
    <row r="39" spans="2:13" ht="40.5" customHeight="1" x14ac:dyDescent="0.3">
      <c r="B39" s="9" t="s">
        <v>101</v>
      </c>
      <c r="C39" s="8" t="s">
        <v>102</v>
      </c>
      <c r="D39" s="14">
        <v>1006.2</v>
      </c>
      <c r="E39" s="36"/>
      <c r="F39" s="5">
        <v>6423.7</v>
      </c>
      <c r="G39" s="34"/>
      <c r="H39" s="5">
        <v>1362.2</v>
      </c>
      <c r="I39" s="34"/>
      <c r="J39" s="11">
        <f>H39/F39*100</f>
        <v>21.205847097467192</v>
      </c>
      <c r="K39" s="5">
        <f t="shared" si="2"/>
        <v>-5061.5</v>
      </c>
      <c r="L39" s="5">
        <f t="shared" si="7"/>
        <v>356</v>
      </c>
      <c r="M39" s="38"/>
    </row>
    <row r="40" spans="2:13" ht="35.25" customHeight="1" x14ac:dyDescent="0.3">
      <c r="B40" s="9" t="s">
        <v>67</v>
      </c>
      <c r="C40" s="8" t="s">
        <v>32</v>
      </c>
      <c r="D40" s="14">
        <v>14.2</v>
      </c>
      <c r="E40" s="36"/>
      <c r="F40" s="5">
        <v>638.5</v>
      </c>
      <c r="G40" s="34"/>
      <c r="H40" s="5">
        <v>11</v>
      </c>
      <c r="I40" s="34"/>
      <c r="J40" s="11">
        <f t="shared" ref="J40:J57" si="9">H40/F40*100</f>
        <v>1.7227877838684416</v>
      </c>
      <c r="K40" s="5">
        <f t="shared" ref="K40:K56" si="10">H40-F40</f>
        <v>-627.5</v>
      </c>
      <c r="L40" s="5">
        <f t="shared" si="7"/>
        <v>-3.1999999999999993</v>
      </c>
      <c r="M40" s="38"/>
    </row>
    <row r="41" spans="2:13" ht="37.5" customHeight="1" x14ac:dyDescent="0.3">
      <c r="B41" s="9" t="s">
        <v>68</v>
      </c>
      <c r="C41" s="8" t="s">
        <v>33</v>
      </c>
      <c r="D41" s="14">
        <v>3901.3</v>
      </c>
      <c r="E41" s="36"/>
      <c r="F41" s="5">
        <v>18807.3</v>
      </c>
      <c r="G41" s="34"/>
      <c r="H41" s="5">
        <v>4253.2</v>
      </c>
      <c r="I41" s="34"/>
      <c r="J41" s="11">
        <f t="shared" si="9"/>
        <v>22.614623045306875</v>
      </c>
      <c r="K41" s="5">
        <f t="shared" si="10"/>
        <v>-14554.099999999999</v>
      </c>
      <c r="L41" s="5">
        <f t="shared" si="7"/>
        <v>351.89999999999964</v>
      </c>
      <c r="M41" s="38"/>
    </row>
    <row r="42" spans="2:13" ht="18" customHeight="1" x14ac:dyDescent="0.3">
      <c r="B42" s="6" t="s">
        <v>34</v>
      </c>
      <c r="C42" s="7" t="s">
        <v>35</v>
      </c>
      <c r="D42" s="15">
        <f>D43+D44</f>
        <v>4555.2</v>
      </c>
      <c r="E42" s="35">
        <f>D42/D57*100</f>
        <v>8.4363679465429993</v>
      </c>
      <c r="F42" s="3">
        <f>F43+F44</f>
        <v>25840.5</v>
      </c>
      <c r="G42" s="33">
        <f>F42/F57*100</f>
        <v>10.043543203307465</v>
      </c>
      <c r="H42" s="3">
        <f>H43+H44</f>
        <v>5672.5</v>
      </c>
      <c r="I42" s="33">
        <f>H42/H57*100</f>
        <v>10.751312522507154</v>
      </c>
      <c r="J42" s="10">
        <f t="shared" si="9"/>
        <v>21.951974613494322</v>
      </c>
      <c r="K42" s="3">
        <f t="shared" si="10"/>
        <v>-20168</v>
      </c>
      <c r="L42" s="3">
        <f t="shared" si="7"/>
        <v>1117.3000000000002</v>
      </c>
      <c r="M42" s="37">
        <f t="shared" ref="M42:M50" si="11">I42-E42</f>
        <v>2.3149445759641551</v>
      </c>
    </row>
    <row r="43" spans="2:13" ht="19.5" customHeight="1" x14ac:dyDescent="0.3">
      <c r="B43" s="9" t="s">
        <v>69</v>
      </c>
      <c r="C43" s="8" t="s">
        <v>36</v>
      </c>
      <c r="D43" s="14">
        <v>4291.5</v>
      </c>
      <c r="E43" s="36"/>
      <c r="F43" s="5">
        <v>21460.799999999999</v>
      </c>
      <c r="G43" s="34"/>
      <c r="H43" s="5">
        <v>4436.3</v>
      </c>
      <c r="I43" s="34"/>
      <c r="J43" s="11">
        <f t="shared" si="9"/>
        <v>20.671643181987626</v>
      </c>
      <c r="K43" s="5">
        <f t="shared" si="10"/>
        <v>-17024.5</v>
      </c>
      <c r="L43" s="5">
        <f t="shared" si="7"/>
        <v>144.80000000000018</v>
      </c>
      <c r="M43" s="38"/>
    </row>
    <row r="44" spans="2:13" ht="39" customHeight="1" x14ac:dyDescent="0.3">
      <c r="B44" s="9" t="s">
        <v>70</v>
      </c>
      <c r="C44" s="8" t="s">
        <v>37</v>
      </c>
      <c r="D44" s="14">
        <v>263.7</v>
      </c>
      <c r="E44" s="36"/>
      <c r="F44" s="5">
        <v>4379.7</v>
      </c>
      <c r="G44" s="34"/>
      <c r="H44" s="5">
        <v>1236.2</v>
      </c>
      <c r="I44" s="34"/>
      <c r="J44" s="11">
        <f t="shared" si="9"/>
        <v>28.225677557823598</v>
      </c>
      <c r="K44" s="5">
        <f t="shared" si="10"/>
        <v>-3143.5</v>
      </c>
      <c r="L44" s="5">
        <f t="shared" si="7"/>
        <v>972.5</v>
      </c>
      <c r="M44" s="38"/>
    </row>
    <row r="45" spans="2:13" ht="18.75" x14ac:dyDescent="0.3">
      <c r="B45" s="6" t="s">
        <v>38</v>
      </c>
      <c r="C45" s="7" t="s">
        <v>39</v>
      </c>
      <c r="D45" s="15">
        <f>D46+D47+D48+D49</f>
        <v>2086.3000000000002</v>
      </c>
      <c r="E45" s="35">
        <f>D45/D57*100</f>
        <v>3.8638905968722916</v>
      </c>
      <c r="F45" s="3">
        <f>F46+F47+F48+F49</f>
        <v>13422.000000000002</v>
      </c>
      <c r="G45" s="33">
        <f>F45/F57*100</f>
        <v>5.2167890278745688</v>
      </c>
      <c r="H45" s="3">
        <f>H46+H47+H48+H49</f>
        <v>2220.6999999999998</v>
      </c>
      <c r="I45" s="33">
        <f>H45/H57*100</f>
        <v>4.2089801178901078</v>
      </c>
      <c r="J45" s="10">
        <f t="shared" si="9"/>
        <v>16.545224258679774</v>
      </c>
      <c r="K45" s="3">
        <f t="shared" si="10"/>
        <v>-11201.300000000003</v>
      </c>
      <c r="L45" s="3">
        <f t="shared" si="7"/>
        <v>134.39999999999964</v>
      </c>
      <c r="M45" s="37">
        <f t="shared" si="11"/>
        <v>0.3450895210178162</v>
      </c>
    </row>
    <row r="46" spans="2:13" ht="18.75" x14ac:dyDescent="0.3">
      <c r="B46" s="9" t="s">
        <v>38</v>
      </c>
      <c r="C46" s="8" t="s">
        <v>40</v>
      </c>
      <c r="D46" s="14">
        <v>620</v>
      </c>
      <c r="E46" s="36"/>
      <c r="F46" s="5">
        <v>3017.3</v>
      </c>
      <c r="G46" s="34"/>
      <c r="H46" s="5">
        <v>742.8</v>
      </c>
      <c r="I46" s="34"/>
      <c r="J46" s="11">
        <f t="shared" si="9"/>
        <v>24.618035992443573</v>
      </c>
      <c r="K46" s="5">
        <f t="shared" si="10"/>
        <v>-2274.5</v>
      </c>
      <c r="L46" s="5">
        <f t="shared" si="7"/>
        <v>122.79999999999995</v>
      </c>
      <c r="M46" s="38"/>
    </row>
    <row r="47" spans="2:13" ht="18" customHeight="1" x14ac:dyDescent="0.3">
      <c r="B47" s="9" t="s">
        <v>71</v>
      </c>
      <c r="C47" s="8" t="s">
        <v>41</v>
      </c>
      <c r="D47" s="14">
        <v>36.5</v>
      </c>
      <c r="E47" s="36"/>
      <c r="F47" s="5">
        <v>692</v>
      </c>
      <c r="G47" s="34"/>
      <c r="H47" s="5">
        <v>11.5</v>
      </c>
      <c r="I47" s="34"/>
      <c r="J47" s="11">
        <f t="shared" si="9"/>
        <v>1.6618497109826589</v>
      </c>
      <c r="K47" s="5">
        <f t="shared" si="10"/>
        <v>-680.5</v>
      </c>
      <c r="L47" s="5">
        <f t="shared" si="7"/>
        <v>-25</v>
      </c>
      <c r="M47" s="38"/>
    </row>
    <row r="48" spans="2:13" ht="18.75" x14ac:dyDescent="0.3">
      <c r="B48" s="9" t="s">
        <v>72</v>
      </c>
      <c r="C48" s="8" t="s">
        <v>42</v>
      </c>
      <c r="D48" s="14">
        <v>1219.4000000000001</v>
      </c>
      <c r="E48" s="36"/>
      <c r="F48" s="5">
        <v>8618.6</v>
      </c>
      <c r="G48" s="34"/>
      <c r="H48" s="5">
        <v>1265.5999999999999</v>
      </c>
      <c r="I48" s="34"/>
      <c r="J48" s="11">
        <f t="shared" si="9"/>
        <v>14.684519527533471</v>
      </c>
      <c r="K48" s="5">
        <f t="shared" si="10"/>
        <v>-7353</v>
      </c>
      <c r="L48" s="5">
        <f t="shared" si="7"/>
        <v>46.199999999999818</v>
      </c>
      <c r="M48" s="38"/>
    </row>
    <row r="49" spans="2:13" ht="37.5" customHeight="1" x14ac:dyDescent="0.3">
      <c r="B49" s="9" t="s">
        <v>94</v>
      </c>
      <c r="C49" s="8" t="s">
        <v>43</v>
      </c>
      <c r="D49" s="14">
        <v>210.4</v>
      </c>
      <c r="E49" s="36"/>
      <c r="F49" s="5">
        <v>1094.0999999999999</v>
      </c>
      <c r="G49" s="34"/>
      <c r="H49" s="5">
        <v>200.8</v>
      </c>
      <c r="I49" s="34"/>
      <c r="J49" s="11">
        <f t="shared" si="9"/>
        <v>18.352984187917013</v>
      </c>
      <c r="K49" s="5">
        <f t="shared" si="10"/>
        <v>-893.3</v>
      </c>
      <c r="L49" s="5">
        <f t="shared" si="7"/>
        <v>-9.5999999999999943</v>
      </c>
      <c r="M49" s="38"/>
    </row>
    <row r="50" spans="2:13" ht="17.25" customHeight="1" x14ac:dyDescent="0.3">
      <c r="B50" s="6" t="s">
        <v>95</v>
      </c>
      <c r="C50" s="7" t="s">
        <v>44</v>
      </c>
      <c r="D50" s="15">
        <f>D51+D52</f>
        <v>1122.3999999999999</v>
      </c>
      <c r="E50" s="35">
        <f>D50/D57*100</f>
        <v>2.0787186914295446</v>
      </c>
      <c r="F50" s="3">
        <f>F51+F52</f>
        <v>5080.7</v>
      </c>
      <c r="G50" s="33">
        <f>F50/F57*100</f>
        <v>1.9747384900851077</v>
      </c>
      <c r="H50" s="3">
        <f>H51+H52</f>
        <v>1142.7</v>
      </c>
      <c r="I50" s="33">
        <f>H50/H57*100</f>
        <v>2.1658042872576337</v>
      </c>
      <c r="J50" s="10">
        <f t="shared" si="9"/>
        <v>22.490995335288446</v>
      </c>
      <c r="K50" s="3">
        <f t="shared" si="10"/>
        <v>-3938</v>
      </c>
      <c r="L50" s="3">
        <f t="shared" si="7"/>
        <v>20.300000000000182</v>
      </c>
      <c r="M50" s="37">
        <f t="shared" si="11"/>
        <v>8.7085595828089168E-2</v>
      </c>
    </row>
    <row r="51" spans="2:13" ht="19.5" customHeight="1" x14ac:dyDescent="0.3">
      <c r="B51" s="9" t="s">
        <v>73</v>
      </c>
      <c r="C51" s="17" t="s">
        <v>45</v>
      </c>
      <c r="D51" s="14">
        <v>1084.0999999999999</v>
      </c>
      <c r="E51" s="36"/>
      <c r="F51" s="5">
        <v>4850.7</v>
      </c>
      <c r="G51" s="34"/>
      <c r="H51" s="5">
        <v>1101.2</v>
      </c>
      <c r="I51" s="34"/>
      <c r="J51" s="11">
        <f t="shared" si="9"/>
        <v>22.701878079452452</v>
      </c>
      <c r="K51" s="5">
        <f t="shared" si="10"/>
        <v>-3749.5</v>
      </c>
      <c r="L51" s="5">
        <f t="shared" si="7"/>
        <v>17.100000000000136</v>
      </c>
      <c r="M51" s="38"/>
    </row>
    <row r="52" spans="2:13" ht="18" customHeight="1" x14ac:dyDescent="0.3">
      <c r="B52" s="9" t="s">
        <v>74</v>
      </c>
      <c r="C52" s="17" t="s">
        <v>46</v>
      </c>
      <c r="D52" s="14">
        <v>38.299999999999997</v>
      </c>
      <c r="E52" s="36"/>
      <c r="F52" s="5">
        <v>230</v>
      </c>
      <c r="G52" s="34"/>
      <c r="H52" s="5">
        <v>41.5</v>
      </c>
      <c r="I52" s="34"/>
      <c r="J52" s="11">
        <f t="shared" si="9"/>
        <v>18.043478260869566</v>
      </c>
      <c r="K52" s="5">
        <f t="shared" si="10"/>
        <v>-188.5</v>
      </c>
      <c r="L52" s="5">
        <f t="shared" si="7"/>
        <v>3.2000000000000028</v>
      </c>
      <c r="M52" s="38"/>
    </row>
    <row r="53" spans="2:13" ht="18" customHeight="1" x14ac:dyDescent="0.3">
      <c r="B53" s="6" t="s">
        <v>120</v>
      </c>
      <c r="C53" s="52" t="s">
        <v>121</v>
      </c>
      <c r="D53" s="15">
        <f>D54+D56+D55</f>
        <v>5372</v>
      </c>
      <c r="E53" s="35">
        <f>D53/D57*100</f>
        <v>9.9491062102276508</v>
      </c>
      <c r="F53" s="15">
        <f>F54+F56+F55</f>
        <v>2076</v>
      </c>
      <c r="G53" s="33">
        <f>F53/F57*100</f>
        <v>0.80688824481207</v>
      </c>
      <c r="H53" s="15">
        <f>H54+H56+H55</f>
        <v>319.89999999999998</v>
      </c>
      <c r="I53" s="33">
        <f>H53/H57*100</f>
        <v>0.60631906142794867</v>
      </c>
      <c r="J53" s="11">
        <f t="shared" si="9"/>
        <v>15.409441233140653</v>
      </c>
      <c r="K53" s="5">
        <f t="shared" si="10"/>
        <v>-1756.1</v>
      </c>
      <c r="L53" s="5">
        <f t="shared" si="7"/>
        <v>-5052.1000000000004</v>
      </c>
      <c r="M53" s="37">
        <f t="shared" si="7"/>
        <v>-9.3427871487997027</v>
      </c>
    </row>
    <row r="54" spans="2:13" ht="18" customHeight="1" x14ac:dyDescent="0.3">
      <c r="B54" s="9" t="s">
        <v>122</v>
      </c>
      <c r="C54" s="17" t="s">
        <v>125</v>
      </c>
      <c r="D54" s="14">
        <v>177</v>
      </c>
      <c r="E54" s="36"/>
      <c r="F54" s="5">
        <v>696</v>
      </c>
      <c r="G54" s="34"/>
      <c r="H54" s="5">
        <v>174</v>
      </c>
      <c r="I54" s="34"/>
      <c r="J54" s="11">
        <f t="shared" si="9"/>
        <v>25</v>
      </c>
      <c r="K54" s="5">
        <f t="shared" si="10"/>
        <v>-522</v>
      </c>
      <c r="L54" s="5">
        <f t="shared" si="7"/>
        <v>-3</v>
      </c>
      <c r="M54" s="38"/>
    </row>
    <row r="55" spans="2:13" ht="18" customHeight="1" x14ac:dyDescent="0.3">
      <c r="B55" s="9" t="s">
        <v>123</v>
      </c>
      <c r="C55" s="17" t="s">
        <v>126</v>
      </c>
      <c r="D55" s="14">
        <v>0</v>
      </c>
      <c r="E55" s="36"/>
      <c r="F55" s="5">
        <v>1380</v>
      </c>
      <c r="G55" s="34"/>
      <c r="H55" s="5">
        <v>145.9</v>
      </c>
      <c r="I55" s="34"/>
      <c r="J55" s="11">
        <f t="shared" si="9"/>
        <v>10.572463768115943</v>
      </c>
      <c r="K55" s="5">
        <f t="shared" si="10"/>
        <v>-1234.0999999999999</v>
      </c>
      <c r="L55" s="5">
        <f t="shared" si="7"/>
        <v>145.9</v>
      </c>
      <c r="M55" s="38"/>
    </row>
    <row r="56" spans="2:13" ht="18" customHeight="1" x14ac:dyDescent="0.3">
      <c r="B56" s="9" t="s">
        <v>124</v>
      </c>
      <c r="C56" s="17" t="s">
        <v>127</v>
      </c>
      <c r="D56" s="14">
        <v>5195</v>
      </c>
      <c r="E56" s="36"/>
      <c r="F56" s="5">
        <v>0</v>
      </c>
      <c r="G56" s="34"/>
      <c r="H56" s="5">
        <v>0</v>
      </c>
      <c r="I56" s="34"/>
      <c r="J56" s="11">
        <v>0</v>
      </c>
      <c r="K56" s="5">
        <f t="shared" si="10"/>
        <v>0</v>
      </c>
      <c r="L56" s="5">
        <f t="shared" si="7"/>
        <v>-5195</v>
      </c>
      <c r="M56" s="38"/>
    </row>
    <row r="57" spans="2:13" ht="16.5" customHeight="1" x14ac:dyDescent="0.3">
      <c r="B57" s="6" t="s">
        <v>47</v>
      </c>
      <c r="C57" s="3"/>
      <c r="D57" s="15">
        <f>D11+D20+D22+D25+D30+D34+D36+D42+D45+D50+D53</f>
        <v>53994.8</v>
      </c>
      <c r="E57" s="15">
        <f>E11+E20+E22+E25+E30+E34+E36+E42+E45+E50+E53</f>
        <v>100.00000000000001</v>
      </c>
      <c r="F57" s="15">
        <f t="shared" ref="F57:M57" si="12">F11+F20+F22+F25+F30+F34+F36+F42+F45+F50+F53</f>
        <v>257284.7</v>
      </c>
      <c r="G57" s="15">
        <f t="shared" si="12"/>
        <v>99.99222651016558</v>
      </c>
      <c r="H57" s="15">
        <f t="shared" si="12"/>
        <v>52761</v>
      </c>
      <c r="I57" s="15">
        <f t="shared" si="12"/>
        <v>99.999999999999986</v>
      </c>
      <c r="J57" s="11">
        <f t="shared" si="9"/>
        <v>20.506854857673229</v>
      </c>
      <c r="K57" s="15">
        <f t="shared" si="12"/>
        <v>-204523.69999999998</v>
      </c>
      <c r="L57" s="15">
        <f t="shared" si="12"/>
        <v>-1233.8000000000038</v>
      </c>
      <c r="M57" s="15">
        <f t="shared" si="12"/>
        <v>0</v>
      </c>
    </row>
    <row r="58" spans="2:13" ht="18" customHeight="1" x14ac:dyDescent="0.35">
      <c r="B58" s="28"/>
      <c r="C58" s="3"/>
      <c r="D58" s="26"/>
      <c r="E58" s="26"/>
      <c r="F58" s="22"/>
      <c r="G58" s="22"/>
      <c r="H58" s="22"/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2018-04-13T08:53:43Z</cp:lastPrinted>
  <dcterms:created xsi:type="dcterms:W3CDTF">2015-02-09T15:35:03Z</dcterms:created>
  <dcterms:modified xsi:type="dcterms:W3CDTF">2018-04-16T08:21:06Z</dcterms:modified>
</cp:coreProperties>
</file>