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18 год" sheetId="5" r:id="rId1"/>
  </sheets>
  <calcPr calcId="145621"/>
</workbook>
</file>

<file path=xl/calcChain.xml><?xml version="1.0" encoding="utf-8"?>
<calcChain xmlns="http://schemas.openxmlformats.org/spreadsheetml/2006/main">
  <c r="P36" i="5" l="1"/>
  <c r="P31" i="5" s="1"/>
  <c r="P51" i="5" s="1"/>
  <c r="O51" i="5"/>
  <c r="N51" i="5"/>
  <c r="M51" i="5"/>
  <c r="L51" i="5"/>
  <c r="K51" i="5"/>
  <c r="J51" i="5"/>
  <c r="I51" i="5"/>
  <c r="H51" i="5"/>
  <c r="G51" i="5"/>
  <c r="P48" i="5"/>
  <c r="P50" i="5"/>
  <c r="P40" i="5"/>
  <c r="P42" i="5"/>
  <c r="P49" i="5"/>
  <c r="P47" i="5"/>
  <c r="P46" i="5"/>
  <c r="P45" i="5"/>
  <c r="P44" i="5"/>
  <c r="P43" i="5"/>
  <c r="P41" i="5"/>
  <c r="P37" i="5"/>
  <c r="P39" i="5"/>
  <c r="P38" i="5"/>
  <c r="P34" i="5"/>
  <c r="P33" i="5"/>
  <c r="P32" i="5"/>
  <c r="P25" i="5"/>
  <c r="P27" i="5"/>
  <c r="P15" i="5"/>
  <c r="P16" i="5"/>
  <c r="P14" i="5" l="1"/>
  <c r="P7" i="5"/>
  <c r="O7" i="5"/>
  <c r="N7" i="5"/>
  <c r="M7" i="5"/>
  <c r="L7" i="5"/>
  <c r="K7" i="5"/>
  <c r="J7" i="5"/>
  <c r="I7" i="5"/>
  <c r="H7" i="5"/>
  <c r="G7" i="5"/>
  <c r="F7" i="5"/>
  <c r="P13" i="5"/>
  <c r="P35" i="5"/>
  <c r="P30" i="5"/>
  <c r="P29" i="5"/>
  <c r="P26" i="5"/>
  <c r="P24" i="5"/>
  <c r="P23" i="5"/>
  <c r="P22" i="5"/>
  <c r="P21" i="5"/>
  <c r="P19" i="5"/>
  <c r="P18" i="5"/>
  <c r="P12" i="5"/>
  <c r="P11" i="5"/>
  <c r="P10" i="5"/>
  <c r="P9" i="5"/>
  <c r="P8" i="5"/>
  <c r="O48" i="5"/>
  <c r="N48" i="5"/>
  <c r="O45" i="5"/>
  <c r="N45" i="5"/>
  <c r="O40" i="5"/>
  <c r="N40" i="5"/>
  <c r="O37" i="5"/>
  <c r="N37" i="5"/>
  <c r="O31" i="5"/>
  <c r="N31" i="5"/>
  <c r="O28" i="5"/>
  <c r="N28" i="5"/>
  <c r="O25" i="5"/>
  <c r="N25" i="5"/>
  <c r="O20" i="5"/>
  <c r="N20" i="5"/>
  <c r="O17" i="5"/>
  <c r="N17" i="5"/>
  <c r="O15" i="5"/>
  <c r="N15" i="5"/>
  <c r="M48" i="5"/>
  <c r="L48" i="5"/>
  <c r="M45" i="5"/>
  <c r="L45" i="5"/>
  <c r="M40" i="5"/>
  <c r="L40" i="5"/>
  <c r="M37" i="5"/>
  <c r="L37" i="5"/>
  <c r="M31" i="5"/>
  <c r="L31" i="5"/>
  <c r="M28" i="5"/>
  <c r="L28" i="5"/>
  <c r="M25" i="5"/>
  <c r="L25" i="5"/>
  <c r="M20" i="5"/>
  <c r="L20" i="5"/>
  <c r="M17" i="5"/>
  <c r="L17" i="5"/>
  <c r="M15" i="5"/>
  <c r="L15" i="5"/>
  <c r="H31" i="5"/>
  <c r="H28" i="5" l="1"/>
  <c r="G28" i="5"/>
  <c r="H25" i="5" l="1"/>
  <c r="G25" i="5"/>
  <c r="F25" i="5"/>
  <c r="F28" i="5" l="1"/>
  <c r="P28" i="5" s="1"/>
  <c r="G48" i="5" l="1"/>
  <c r="F48" i="5"/>
  <c r="G45" i="5"/>
  <c r="F45" i="5"/>
  <c r="G40" i="5"/>
  <c r="F40" i="5"/>
  <c r="G37" i="5"/>
  <c r="F37" i="5"/>
  <c r="G31" i="5"/>
  <c r="F31" i="5"/>
  <c r="G20" i="5"/>
  <c r="F20" i="5"/>
  <c r="G17" i="5"/>
  <c r="F17" i="5"/>
  <c r="G15" i="5"/>
  <c r="F15" i="5"/>
  <c r="F51" i="5" l="1"/>
  <c r="H20" i="5" l="1"/>
  <c r="P20" i="5" s="1"/>
  <c r="H48" i="5" l="1"/>
  <c r="H17" i="5"/>
  <c r="P17" i="5" s="1"/>
  <c r="H45" i="5" l="1"/>
  <c r="H40" i="5"/>
  <c r="H37" i="5"/>
  <c r="H15" i="5"/>
</calcChain>
</file>

<file path=xl/sharedStrings.xml><?xml version="1.0" encoding="utf-8"?>
<sst xmlns="http://schemas.openxmlformats.org/spreadsheetml/2006/main" count="135" uniqueCount="80">
  <si>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</si>
  <si>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</si>
  <si>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</si>
  <si>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</si>
  <si>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</si>
  <si>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</si>
  <si>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</si>
  <si>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</si>
  <si>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</si>
  <si>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</si>
  <si>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</si>
  <si>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</si>
  <si>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</si>
  <si>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</si>
  <si>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</si>
  <si>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</si>
  <si>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</si>
  <si>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</si>
  <si>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</si>
  <si>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</si>
  <si>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</si>
  <si>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</si>
  <si>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</si>
  <si>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</si>
  <si>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</si>
  <si>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</si>
  <si>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</si>
  <si>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</si>
  <si>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</si>
  <si>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</si>
  <si>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</si>
  <si>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</si>
  <si>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</si>
  <si>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</si>
  <si>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</si>
  <si>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</si>
  <si>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</si>
  <si>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</si>
  <si>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</si>
  <si>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</si>
  <si>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</si>
  <si>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</si>
  <si>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</si>
  <si>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</si>
  <si>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</si>
  <si>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</si>
  <si>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</si>
  <si>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</si>
  <si>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</si>
  <si>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</si>
  <si>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</si>
  <si>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</si>
  <si>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</si>
  <si>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</si>
  <si>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</si>
  <si>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</si>
  <si>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</si>
  <si>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</si>
  <si>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</si>
  <si>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</si>
  <si>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</si>
  <si>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</si>
  <si>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</si>
  <si>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</si>
  <si>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</si>
  <si>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</si>
  <si>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</si>
  <si>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Охрана окружающей среды</t>
  </si>
  <si>
    <t>Сбор, удаление отходов и очистка сточных вод</t>
  </si>
  <si>
    <t>Судебная система</t>
  </si>
  <si>
    <t>Другие вопросы в области охраны окружающей среды</t>
  </si>
  <si>
    <t>Сведения о внесенных в течении 2018 года изменениях, внесенных в решение Мглинского районного Совета народных депутатов "О бюджете муниципального образования "Мглинский район" на 2018 год и на плановый период 2019 и 2020 годов", в части расходов на 2018 год</t>
  </si>
  <si>
    <t>Сумма на 2018 год (решение от 26.12.2017  № 5-327 (первоначальный)</t>
  </si>
  <si>
    <t>Решение от 28.02.2018        №5-350</t>
  </si>
  <si>
    <t>Решение от 24.05.2018        №5-368</t>
  </si>
  <si>
    <t>Решение от 31.07.2018        №5-376</t>
  </si>
  <si>
    <t>Решение от 28.08.2018        №5-378</t>
  </si>
  <si>
    <t>Решение от 30.10.2018        №5-389</t>
  </si>
  <si>
    <t>Решение от 25.12.2018        №5-406</t>
  </si>
  <si>
    <t>Сумма на 2018 год                     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</si>
</sst>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" fontId="1" fillId="0" borderId="1" xfId="0" applyNumberFormat="1" applyFont="1" applyBorder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0"/>
  <sheetViews>
    <sheetView tabSelected="1" topLeftCell="F20" workbookViewId="0">
      <selection activeCell="P5" sqref="P5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1.5703125" customWidth="1"/>
    <col min="7" max="7" width="18.28515625" customWidth="1"/>
    <col min="8" max="8" width="16.7109375" customWidth="1"/>
    <col min="9" max="11" width="9.140625" hidden="1" customWidth="1"/>
    <col min="12" max="12" width="14.7109375" customWidth="1"/>
    <col min="13" max="15" width="16.5703125" customWidth="1"/>
    <col min="16" max="16" width="25.28515625" customWidth="1"/>
  </cols>
  <sheetData>
    <row r="2" spans="3:16" ht="11.25" customHeight="1" x14ac:dyDescent="0.3">
      <c r="C2" s="1"/>
      <c r="D2" s="19"/>
      <c r="E2" s="19"/>
      <c r="F2" s="19"/>
      <c r="G2" s="19"/>
      <c r="H2" s="19"/>
      <c r="I2" s="1"/>
      <c r="J2" s="1"/>
      <c r="K2" s="1"/>
    </row>
    <row r="3" spans="3:16" ht="66.75" customHeight="1" x14ac:dyDescent="0.25">
      <c r="C3" s="23" t="s">
        <v>71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3:16" ht="15.75" customHeight="1" x14ac:dyDescent="0.3">
      <c r="C4" s="1"/>
      <c r="D4" s="1"/>
      <c r="E4" s="1"/>
      <c r="F4" s="1"/>
      <c r="G4" s="1"/>
      <c r="H4" s="3"/>
      <c r="I4" s="1"/>
      <c r="J4" s="1"/>
      <c r="K4" s="1"/>
      <c r="P4" s="25" t="s">
        <v>29</v>
      </c>
    </row>
    <row r="5" spans="3:16" ht="125.25" customHeight="1" x14ac:dyDescent="0.3">
      <c r="C5" s="20" t="s">
        <v>28</v>
      </c>
      <c r="D5" s="21" t="s">
        <v>31</v>
      </c>
      <c r="E5" s="21" t="s">
        <v>30</v>
      </c>
      <c r="F5" s="17" t="s">
        <v>72</v>
      </c>
      <c r="G5" s="7" t="s">
        <v>73</v>
      </c>
      <c r="H5" s="21" t="s">
        <v>74</v>
      </c>
      <c r="I5" s="1"/>
      <c r="J5" s="1"/>
      <c r="K5" s="1"/>
      <c r="L5" s="21" t="s">
        <v>75</v>
      </c>
      <c r="M5" s="21" t="s">
        <v>76</v>
      </c>
      <c r="N5" s="21" t="s">
        <v>77</v>
      </c>
      <c r="O5" s="21" t="s">
        <v>78</v>
      </c>
      <c r="P5" s="6" t="s">
        <v>79</v>
      </c>
    </row>
    <row r="6" spans="3:16" ht="4.5" hidden="1" customHeight="1" x14ac:dyDescent="0.3">
      <c r="C6" s="20"/>
      <c r="D6" s="22"/>
      <c r="E6" s="22"/>
      <c r="F6" s="8"/>
      <c r="G6" s="8"/>
      <c r="H6" s="22"/>
      <c r="I6" s="1"/>
      <c r="J6" s="1"/>
      <c r="K6" s="1"/>
      <c r="L6" s="22"/>
      <c r="M6" s="22"/>
      <c r="N6" s="22"/>
      <c r="O6" s="22"/>
      <c r="P6" s="9"/>
    </row>
    <row r="7" spans="3:16" ht="21" customHeight="1" x14ac:dyDescent="0.25">
      <c r="C7" s="4" t="s">
        <v>0</v>
      </c>
      <c r="D7" s="11" t="s">
        <v>32</v>
      </c>
      <c r="E7" s="11"/>
      <c r="F7" s="12">
        <f>F8+F9+F10+F12+F13+F14+F11</f>
        <v>27446847</v>
      </c>
      <c r="G7" s="12">
        <f t="shared" ref="G7:P7" si="0">G8+G9+G10+G12+G13+G14+G11</f>
        <v>1811087</v>
      </c>
      <c r="H7" s="12">
        <f t="shared" si="0"/>
        <v>172284</v>
      </c>
      <c r="I7" s="12">
        <f t="shared" si="0"/>
        <v>0</v>
      </c>
      <c r="J7" s="12">
        <f t="shared" si="0"/>
        <v>0</v>
      </c>
      <c r="K7" s="12">
        <f t="shared" si="0"/>
        <v>0</v>
      </c>
      <c r="L7" s="12">
        <f t="shared" si="0"/>
        <v>341673</v>
      </c>
      <c r="M7" s="12">
        <f t="shared" si="0"/>
        <v>22542</v>
      </c>
      <c r="N7" s="12">
        <f t="shared" si="0"/>
        <v>803263.5</v>
      </c>
      <c r="O7" s="12">
        <f t="shared" si="0"/>
        <v>-61463</v>
      </c>
      <c r="P7" s="12">
        <f t="shared" si="0"/>
        <v>30536233.5</v>
      </c>
    </row>
    <row r="8" spans="3:16" ht="62.25" customHeight="1" x14ac:dyDescent="0.3">
      <c r="C8" s="5" t="s">
        <v>58</v>
      </c>
      <c r="D8" s="14" t="s">
        <v>32</v>
      </c>
      <c r="E8" s="14" t="s">
        <v>33</v>
      </c>
      <c r="F8" s="10">
        <v>1009975</v>
      </c>
      <c r="G8" s="10"/>
      <c r="H8" s="10"/>
      <c r="I8" s="13"/>
      <c r="J8" s="13"/>
      <c r="K8" s="13"/>
      <c r="L8" s="10"/>
      <c r="M8" s="10"/>
      <c r="N8" s="10"/>
      <c r="O8" s="10">
        <v>4746</v>
      </c>
      <c r="P8" s="18">
        <f>F8+G8+H8+L8+M8+O8</f>
        <v>1014721</v>
      </c>
    </row>
    <row r="9" spans="3:16" ht="84.75" customHeight="1" x14ac:dyDescent="0.3">
      <c r="C9" s="5" t="s">
        <v>59</v>
      </c>
      <c r="D9" s="14" t="s">
        <v>41</v>
      </c>
      <c r="E9" s="14" t="s">
        <v>34</v>
      </c>
      <c r="F9" s="10">
        <v>554368</v>
      </c>
      <c r="G9" s="10"/>
      <c r="H9" s="10"/>
      <c r="I9" s="13"/>
      <c r="J9" s="13"/>
      <c r="K9" s="13"/>
      <c r="L9" s="10"/>
      <c r="M9" s="10"/>
      <c r="N9" s="10"/>
      <c r="O9" s="10">
        <v>-4746</v>
      </c>
      <c r="P9" s="18">
        <f t="shared" ref="P9:P51" si="1">F9+G9+H9+L9+M9+O9</f>
        <v>549622</v>
      </c>
    </row>
    <row r="10" spans="3:16" ht="99.75" customHeight="1" x14ac:dyDescent="0.3">
      <c r="C10" s="5" t="s">
        <v>60</v>
      </c>
      <c r="D10" s="14" t="s">
        <v>32</v>
      </c>
      <c r="E10" s="14" t="s">
        <v>35</v>
      </c>
      <c r="F10" s="10">
        <v>16650780</v>
      </c>
      <c r="G10" s="10">
        <v>700000</v>
      </c>
      <c r="H10" s="10"/>
      <c r="I10" s="13"/>
      <c r="J10" s="13"/>
      <c r="K10" s="13"/>
      <c r="L10" s="10">
        <v>464496</v>
      </c>
      <c r="M10" s="10">
        <v>2600</v>
      </c>
      <c r="N10" s="10"/>
      <c r="O10" s="10"/>
      <c r="P10" s="18">
        <f t="shared" si="1"/>
        <v>17817876</v>
      </c>
    </row>
    <row r="11" spans="3:16" ht="23.25" customHeight="1" x14ac:dyDescent="0.3">
      <c r="C11" s="5" t="s">
        <v>69</v>
      </c>
      <c r="D11" s="14" t="s">
        <v>41</v>
      </c>
      <c r="E11" s="14" t="s">
        <v>36</v>
      </c>
      <c r="F11" s="10">
        <v>19720</v>
      </c>
      <c r="G11" s="10"/>
      <c r="H11" s="10"/>
      <c r="I11" s="13"/>
      <c r="J11" s="13"/>
      <c r="K11" s="13"/>
      <c r="L11" s="10"/>
      <c r="M11" s="10"/>
      <c r="N11" s="10"/>
      <c r="O11" s="10"/>
      <c r="P11" s="18">
        <f t="shared" si="1"/>
        <v>19720</v>
      </c>
    </row>
    <row r="12" spans="3:16" ht="69.75" customHeight="1" x14ac:dyDescent="0.3">
      <c r="C12" s="5" t="s">
        <v>8</v>
      </c>
      <c r="D12" s="14" t="s">
        <v>32</v>
      </c>
      <c r="E12" s="14" t="s">
        <v>37</v>
      </c>
      <c r="F12" s="10">
        <v>4604236</v>
      </c>
      <c r="G12" s="10"/>
      <c r="H12" s="10"/>
      <c r="I12" s="13"/>
      <c r="J12" s="13"/>
      <c r="K12" s="13"/>
      <c r="L12" s="10">
        <v>107580</v>
      </c>
      <c r="M12" s="10"/>
      <c r="N12" s="10"/>
      <c r="O12" s="10"/>
      <c r="P12" s="18">
        <f t="shared" si="1"/>
        <v>4711816</v>
      </c>
    </row>
    <row r="13" spans="3:16" ht="149.25" customHeight="1" x14ac:dyDescent="0.3">
      <c r="C13" s="5" t="s">
        <v>9</v>
      </c>
      <c r="D13" s="14" t="s">
        <v>32</v>
      </c>
      <c r="E13" s="14" t="s">
        <v>39</v>
      </c>
      <c r="F13" s="10">
        <v>300000</v>
      </c>
      <c r="G13" s="10">
        <v>-5000</v>
      </c>
      <c r="H13" s="10">
        <v>-15000</v>
      </c>
      <c r="I13" s="13"/>
      <c r="J13" s="13"/>
      <c r="K13" s="13"/>
      <c r="L13" s="10">
        <v>-13000</v>
      </c>
      <c r="M13" s="10">
        <v>-15000</v>
      </c>
      <c r="N13" s="10">
        <v>-10000</v>
      </c>
      <c r="O13" s="10">
        <v>-25000</v>
      </c>
      <c r="P13" s="18">
        <f>F13+G13+H13+L13+M13+N13+O13</f>
        <v>217000</v>
      </c>
    </row>
    <row r="14" spans="3:16" ht="18.75" x14ac:dyDescent="0.3">
      <c r="C14" s="5" t="s">
        <v>10</v>
      </c>
      <c r="D14" s="14" t="s">
        <v>32</v>
      </c>
      <c r="E14" s="14" t="s">
        <v>40</v>
      </c>
      <c r="F14" s="10">
        <v>4307768</v>
      </c>
      <c r="G14" s="10">
        <v>1116087</v>
      </c>
      <c r="H14" s="10">
        <v>187284</v>
      </c>
      <c r="I14" s="13"/>
      <c r="J14" s="13"/>
      <c r="K14" s="13"/>
      <c r="L14" s="10">
        <v>-217403</v>
      </c>
      <c r="M14" s="10">
        <v>34942</v>
      </c>
      <c r="N14" s="10">
        <v>813263.5</v>
      </c>
      <c r="O14" s="10">
        <v>-36463</v>
      </c>
      <c r="P14" s="18">
        <f>F14+G14+H14+L14+M14+N14+O14</f>
        <v>6205478.5</v>
      </c>
    </row>
    <row r="15" spans="3:16" ht="15.75" customHeight="1" x14ac:dyDescent="0.3">
      <c r="C15" s="4" t="s">
        <v>1</v>
      </c>
      <c r="D15" s="11" t="s">
        <v>42</v>
      </c>
      <c r="E15" s="11"/>
      <c r="F15" s="12">
        <f t="shared" ref="F15:H15" si="2">F16</f>
        <v>1407976</v>
      </c>
      <c r="G15" s="12">
        <f t="shared" si="2"/>
        <v>0</v>
      </c>
      <c r="H15" s="12">
        <f t="shared" si="2"/>
        <v>0</v>
      </c>
      <c r="I15" s="13"/>
      <c r="J15" s="13"/>
      <c r="K15" s="13"/>
      <c r="L15" s="12">
        <f t="shared" ref="L15:O15" si="3">L16</f>
        <v>0</v>
      </c>
      <c r="M15" s="12">
        <f t="shared" si="3"/>
        <v>0</v>
      </c>
      <c r="N15" s="12">
        <f t="shared" si="3"/>
        <v>192798</v>
      </c>
      <c r="O15" s="12">
        <f t="shared" si="3"/>
        <v>0</v>
      </c>
      <c r="P15" s="24">
        <f>P16</f>
        <v>1600774</v>
      </c>
    </row>
    <row r="16" spans="3:16" ht="31.5" x14ac:dyDescent="0.3">
      <c r="C16" s="5" t="s">
        <v>11</v>
      </c>
      <c r="D16" s="14" t="s">
        <v>42</v>
      </c>
      <c r="E16" s="14" t="s">
        <v>34</v>
      </c>
      <c r="F16" s="10">
        <v>1407976</v>
      </c>
      <c r="G16" s="10"/>
      <c r="H16" s="10"/>
      <c r="I16" s="13"/>
      <c r="J16" s="13"/>
      <c r="K16" s="13"/>
      <c r="L16" s="10"/>
      <c r="M16" s="10"/>
      <c r="N16" s="10">
        <v>192798</v>
      </c>
      <c r="O16" s="10"/>
      <c r="P16" s="18">
        <f>F16+G16+H16+L16+M16+O16+N16</f>
        <v>1600774</v>
      </c>
    </row>
    <row r="17" spans="3:16" ht="34.5" customHeight="1" x14ac:dyDescent="0.3">
      <c r="C17" s="4" t="s">
        <v>2</v>
      </c>
      <c r="D17" s="11" t="s">
        <v>43</v>
      </c>
      <c r="E17" s="11"/>
      <c r="F17" s="12">
        <f t="shared" ref="F17:G17" si="4">F18+F19</f>
        <v>2390343</v>
      </c>
      <c r="G17" s="12">
        <f t="shared" si="4"/>
        <v>0</v>
      </c>
      <c r="H17" s="12">
        <f>H18+H19</f>
        <v>0</v>
      </c>
      <c r="I17" s="13"/>
      <c r="J17" s="13"/>
      <c r="K17" s="13"/>
      <c r="L17" s="12">
        <f t="shared" ref="L17" si="5">L18+L19</f>
        <v>0</v>
      </c>
      <c r="M17" s="12">
        <f>M18+M19</f>
        <v>0</v>
      </c>
      <c r="N17" s="12">
        <f t="shared" ref="N17:O17" si="6">N18+N19</f>
        <v>0</v>
      </c>
      <c r="O17" s="12">
        <f t="shared" si="6"/>
        <v>0</v>
      </c>
      <c r="P17" s="24">
        <f t="shared" si="1"/>
        <v>2390343</v>
      </c>
    </row>
    <row r="18" spans="3:16" ht="69" customHeight="1" x14ac:dyDescent="0.3">
      <c r="C18" s="5" t="s">
        <v>57</v>
      </c>
      <c r="D18" s="14" t="s">
        <v>43</v>
      </c>
      <c r="E18" s="14" t="s">
        <v>44</v>
      </c>
      <c r="F18" s="10">
        <v>2335343</v>
      </c>
      <c r="G18" s="10"/>
      <c r="H18" s="10"/>
      <c r="I18" s="13"/>
      <c r="J18" s="13"/>
      <c r="K18" s="13"/>
      <c r="L18" s="10"/>
      <c r="M18" s="10"/>
      <c r="N18" s="10"/>
      <c r="O18" s="10"/>
      <c r="P18" s="18">
        <f t="shared" si="1"/>
        <v>2335343</v>
      </c>
    </row>
    <row r="19" spans="3:16" ht="56.25" customHeight="1" x14ac:dyDescent="0.3">
      <c r="C19" s="5" t="s">
        <v>12</v>
      </c>
      <c r="D19" s="14" t="s">
        <v>43</v>
      </c>
      <c r="E19" s="14" t="s">
        <v>46</v>
      </c>
      <c r="F19" s="10">
        <v>55000</v>
      </c>
      <c r="G19" s="10"/>
      <c r="H19" s="10"/>
      <c r="I19" s="13"/>
      <c r="J19" s="13"/>
      <c r="K19" s="13"/>
      <c r="L19" s="10"/>
      <c r="M19" s="10"/>
      <c r="N19" s="10"/>
      <c r="O19" s="10"/>
      <c r="P19" s="18">
        <f t="shared" si="1"/>
        <v>55000</v>
      </c>
    </row>
    <row r="20" spans="3:16" ht="18.75" x14ac:dyDescent="0.3">
      <c r="C20" s="4" t="s">
        <v>3</v>
      </c>
      <c r="D20" s="11" t="s">
        <v>47</v>
      </c>
      <c r="E20" s="11"/>
      <c r="F20" s="12">
        <f t="shared" ref="F20:G20" si="7">F21+F22+F23+F24</f>
        <v>13697801.1</v>
      </c>
      <c r="G20" s="12">
        <f t="shared" si="7"/>
        <v>3753280.05</v>
      </c>
      <c r="H20" s="12">
        <f>H21+H22+H23+H24</f>
        <v>945000</v>
      </c>
      <c r="I20" s="13"/>
      <c r="J20" s="13"/>
      <c r="K20" s="13"/>
      <c r="L20" s="12">
        <f t="shared" ref="L20" si="8">L21+L22+L23+L24</f>
        <v>-500000</v>
      </c>
      <c r="M20" s="12">
        <f>M21+M22+M23+M24</f>
        <v>0</v>
      </c>
      <c r="N20" s="12">
        <f t="shared" ref="N20:O20" si="9">N21+N22+N23+N24</f>
        <v>0</v>
      </c>
      <c r="O20" s="12">
        <f t="shared" si="9"/>
        <v>-16515</v>
      </c>
      <c r="P20" s="24">
        <f t="shared" si="1"/>
        <v>17879566.149999999</v>
      </c>
    </row>
    <row r="21" spans="3:16" ht="47.25" customHeight="1" x14ac:dyDescent="0.3">
      <c r="C21" s="5" t="s">
        <v>13</v>
      </c>
      <c r="D21" s="14" t="s">
        <v>47</v>
      </c>
      <c r="E21" s="14" t="s">
        <v>36</v>
      </c>
      <c r="F21" s="10">
        <v>225093.1</v>
      </c>
      <c r="G21" s="10"/>
      <c r="H21" s="10"/>
      <c r="I21" s="13"/>
      <c r="J21" s="13"/>
      <c r="K21" s="13"/>
      <c r="L21" s="10">
        <v>-200000</v>
      </c>
      <c r="M21" s="10"/>
      <c r="N21" s="10"/>
      <c r="O21" s="10"/>
      <c r="P21" s="18">
        <f t="shared" si="1"/>
        <v>25093.100000000006</v>
      </c>
    </row>
    <row r="22" spans="3:16" ht="63" customHeight="1" x14ac:dyDescent="0.3">
      <c r="C22" s="5" t="s">
        <v>64</v>
      </c>
      <c r="D22" s="14" t="s">
        <v>35</v>
      </c>
      <c r="E22" s="14" t="s">
        <v>65</v>
      </c>
      <c r="F22" s="10">
        <v>945000</v>
      </c>
      <c r="G22" s="10"/>
      <c r="H22" s="10">
        <v>945000</v>
      </c>
      <c r="I22" s="13"/>
      <c r="J22" s="13"/>
      <c r="K22" s="13"/>
      <c r="L22" s="10"/>
      <c r="M22" s="10"/>
      <c r="N22" s="10"/>
      <c r="O22" s="10"/>
      <c r="P22" s="18">
        <f t="shared" si="1"/>
        <v>1890000</v>
      </c>
    </row>
    <row r="23" spans="3:16" ht="18.75" x14ac:dyDescent="0.3">
      <c r="C23" s="5" t="s">
        <v>14</v>
      </c>
      <c r="D23" s="14" t="s">
        <v>47</v>
      </c>
      <c r="E23" s="14" t="s">
        <v>44</v>
      </c>
      <c r="F23" s="10">
        <v>12351400</v>
      </c>
      <c r="G23" s="10">
        <v>3153280.05</v>
      </c>
      <c r="H23" s="10"/>
      <c r="I23" s="13"/>
      <c r="J23" s="13"/>
      <c r="K23" s="13"/>
      <c r="L23" s="10"/>
      <c r="M23" s="10"/>
      <c r="N23" s="10"/>
      <c r="O23" s="10"/>
      <c r="P23" s="18">
        <f t="shared" si="1"/>
        <v>15504680.050000001</v>
      </c>
    </row>
    <row r="24" spans="3:16" ht="82.5" customHeight="1" x14ac:dyDescent="0.3">
      <c r="C24" s="5" t="s">
        <v>15</v>
      </c>
      <c r="D24" s="14" t="s">
        <v>47</v>
      </c>
      <c r="E24" s="14" t="s">
        <v>48</v>
      </c>
      <c r="F24" s="10">
        <v>176308</v>
      </c>
      <c r="G24" s="10">
        <v>600000</v>
      </c>
      <c r="H24" s="10"/>
      <c r="I24" s="13"/>
      <c r="J24" s="13"/>
      <c r="K24" s="13"/>
      <c r="L24" s="10">
        <v>-300000</v>
      </c>
      <c r="M24" s="10"/>
      <c r="N24" s="10"/>
      <c r="O24" s="10">
        <v>-16515</v>
      </c>
      <c r="P24" s="18">
        <f t="shared" si="1"/>
        <v>459793</v>
      </c>
    </row>
    <row r="25" spans="3:16" ht="18.75" x14ac:dyDescent="0.3">
      <c r="C25" s="4" t="s">
        <v>4</v>
      </c>
      <c r="D25" s="11" t="s">
        <v>36</v>
      </c>
      <c r="E25" s="11"/>
      <c r="F25" s="12">
        <f>F26+F27</f>
        <v>300946</v>
      </c>
      <c r="G25" s="12">
        <f t="shared" ref="G25:H25" si="10">G26+G27</f>
        <v>5328624.51</v>
      </c>
      <c r="H25" s="12">
        <f t="shared" si="10"/>
        <v>379508.75</v>
      </c>
      <c r="I25" s="13"/>
      <c r="J25" s="13"/>
      <c r="K25" s="13"/>
      <c r="L25" s="12">
        <f t="shared" ref="L25:M25" si="11">L26+L27</f>
        <v>769999.74</v>
      </c>
      <c r="M25" s="12">
        <f t="shared" si="11"/>
        <v>-532739.93000000005</v>
      </c>
      <c r="N25" s="12">
        <f t="shared" ref="N25:O25" si="12">N26+N27</f>
        <v>247469.46</v>
      </c>
      <c r="O25" s="12">
        <f t="shared" si="12"/>
        <v>2875399.72</v>
      </c>
      <c r="P25" s="24">
        <f>P26+P27</f>
        <v>9369208.25</v>
      </c>
    </row>
    <row r="26" spans="3:16" ht="18.75" x14ac:dyDescent="0.3">
      <c r="C26" s="5" t="s">
        <v>16</v>
      </c>
      <c r="D26" s="14" t="s">
        <v>36</v>
      </c>
      <c r="E26" s="14" t="s">
        <v>41</v>
      </c>
      <c r="F26" s="10">
        <v>17860</v>
      </c>
      <c r="G26" s="10"/>
      <c r="H26" s="10"/>
      <c r="I26" s="13"/>
      <c r="J26" s="13"/>
      <c r="K26" s="13"/>
      <c r="L26" s="10"/>
      <c r="M26" s="10"/>
      <c r="N26" s="10"/>
      <c r="O26" s="10"/>
      <c r="P26" s="18">
        <f t="shared" si="1"/>
        <v>17860</v>
      </c>
    </row>
    <row r="27" spans="3:16" ht="18.75" x14ac:dyDescent="0.3">
      <c r="C27" s="5" t="s">
        <v>17</v>
      </c>
      <c r="D27" s="14" t="s">
        <v>36</v>
      </c>
      <c r="E27" s="14" t="s">
        <v>33</v>
      </c>
      <c r="F27" s="10">
        <v>283086</v>
      </c>
      <c r="G27" s="10">
        <v>5328624.51</v>
      </c>
      <c r="H27" s="10">
        <v>379508.75</v>
      </c>
      <c r="I27" s="13"/>
      <c r="J27" s="13"/>
      <c r="K27" s="13"/>
      <c r="L27" s="10">
        <v>769999.74</v>
      </c>
      <c r="M27" s="10">
        <v>-532739.93000000005</v>
      </c>
      <c r="N27" s="10">
        <v>247469.46</v>
      </c>
      <c r="O27" s="10">
        <v>2875399.72</v>
      </c>
      <c r="P27" s="18">
        <f>F27+G27+H27+L27+M27+N27+O27</f>
        <v>9351348.25</v>
      </c>
    </row>
    <row r="28" spans="3:16" ht="18.75" x14ac:dyDescent="0.3">
      <c r="C28" s="4" t="s">
        <v>67</v>
      </c>
      <c r="D28" s="11" t="s">
        <v>37</v>
      </c>
      <c r="E28" s="11"/>
      <c r="F28" s="12">
        <f>F29</f>
        <v>20000</v>
      </c>
      <c r="G28" s="12">
        <f>G29+G30</f>
        <v>0</v>
      </c>
      <c r="H28" s="12">
        <f>H29+H30</f>
        <v>0</v>
      </c>
      <c r="I28" s="13"/>
      <c r="J28" s="13"/>
      <c r="K28" s="13"/>
      <c r="L28" s="12">
        <f>L29+L30</f>
        <v>0</v>
      </c>
      <c r="M28" s="12">
        <f>M29+M30</f>
        <v>0</v>
      </c>
      <c r="N28" s="12">
        <f t="shared" ref="N28:O28" si="13">N29+N30</f>
        <v>0</v>
      </c>
      <c r="O28" s="12">
        <f t="shared" si="13"/>
        <v>0</v>
      </c>
      <c r="P28" s="24">
        <f t="shared" si="1"/>
        <v>20000</v>
      </c>
    </row>
    <row r="29" spans="3:16" ht="50.25" customHeight="1" x14ac:dyDescent="0.3">
      <c r="C29" s="5" t="s">
        <v>68</v>
      </c>
      <c r="D29" s="14" t="s">
        <v>37</v>
      </c>
      <c r="E29" s="14" t="s">
        <v>33</v>
      </c>
      <c r="F29" s="10">
        <v>20000</v>
      </c>
      <c r="G29" s="10"/>
      <c r="H29" s="10"/>
      <c r="I29" s="13"/>
      <c r="J29" s="13"/>
      <c r="K29" s="13"/>
      <c r="L29" s="10"/>
      <c r="M29" s="10"/>
      <c r="N29" s="10"/>
      <c r="O29" s="10">
        <v>-20000</v>
      </c>
      <c r="P29" s="18">
        <f t="shared" si="1"/>
        <v>0</v>
      </c>
    </row>
    <row r="30" spans="3:16" ht="30.75" customHeight="1" x14ac:dyDescent="0.3">
      <c r="C30" s="5" t="s">
        <v>70</v>
      </c>
      <c r="D30" s="14" t="s">
        <v>37</v>
      </c>
      <c r="E30" s="14" t="s">
        <v>36</v>
      </c>
      <c r="F30" s="10">
        <v>0</v>
      </c>
      <c r="G30" s="10"/>
      <c r="H30" s="10"/>
      <c r="I30" s="13"/>
      <c r="J30" s="13"/>
      <c r="K30" s="13"/>
      <c r="L30" s="10"/>
      <c r="M30" s="10"/>
      <c r="N30" s="10"/>
      <c r="O30" s="10">
        <v>20000</v>
      </c>
      <c r="P30" s="18">
        <f t="shared" si="1"/>
        <v>20000</v>
      </c>
    </row>
    <row r="31" spans="3:16" ht="16.5" customHeight="1" x14ac:dyDescent="0.3">
      <c r="C31" s="4" t="s">
        <v>5</v>
      </c>
      <c r="D31" s="11" t="s">
        <v>38</v>
      </c>
      <c r="E31" s="11"/>
      <c r="F31" s="12">
        <f t="shared" ref="F31:G31" si="14">F32+F33+F34+F35+F36</f>
        <v>154633830</v>
      </c>
      <c r="G31" s="12">
        <f t="shared" si="14"/>
        <v>0</v>
      </c>
      <c r="H31" s="12">
        <f>H32+H33+H34+H35+H36</f>
        <v>4399085</v>
      </c>
      <c r="I31" s="13"/>
      <c r="J31" s="13"/>
      <c r="K31" s="13"/>
      <c r="L31" s="12">
        <f t="shared" ref="L31" si="15">L32+L33+L34+L35+L36</f>
        <v>22625</v>
      </c>
      <c r="M31" s="12">
        <f>M32+M33+M34+M35+M36</f>
        <v>7313257</v>
      </c>
      <c r="N31" s="12">
        <f t="shared" ref="N31:O31" si="16">N32+N33+N34+N35+N36</f>
        <v>4722378</v>
      </c>
      <c r="O31" s="12">
        <f t="shared" si="16"/>
        <v>-732217</v>
      </c>
      <c r="P31" s="24">
        <f>P32+P33+P34+P35+P36</f>
        <v>170358958</v>
      </c>
    </row>
    <row r="32" spans="3:16" ht="55.5" customHeight="1" x14ac:dyDescent="0.3">
      <c r="C32" s="5" t="s">
        <v>18</v>
      </c>
      <c r="D32" s="14" t="s">
        <v>38</v>
      </c>
      <c r="E32" s="14" t="s">
        <v>41</v>
      </c>
      <c r="F32" s="10">
        <v>22603248</v>
      </c>
      <c r="G32" s="10"/>
      <c r="H32" s="10">
        <v>956970</v>
      </c>
      <c r="I32" s="13"/>
      <c r="J32" s="13"/>
      <c r="K32" s="13"/>
      <c r="L32" s="10"/>
      <c r="M32" s="10"/>
      <c r="N32" s="10">
        <v>9025</v>
      </c>
      <c r="O32" s="10"/>
      <c r="P32" s="18">
        <f>F32+H32+N32</f>
        <v>23569243</v>
      </c>
    </row>
    <row r="33" spans="3:16" ht="49.5" customHeight="1" x14ac:dyDescent="0.3">
      <c r="C33" s="5" t="s">
        <v>19</v>
      </c>
      <c r="D33" s="14" t="s">
        <v>38</v>
      </c>
      <c r="E33" s="14" t="s">
        <v>33</v>
      </c>
      <c r="F33" s="10">
        <v>106161128</v>
      </c>
      <c r="G33" s="10"/>
      <c r="H33" s="10">
        <v>1546306</v>
      </c>
      <c r="I33" s="13"/>
      <c r="J33" s="13"/>
      <c r="K33" s="13"/>
      <c r="L33" s="10"/>
      <c r="M33" s="10">
        <v>7243257</v>
      </c>
      <c r="N33" s="10">
        <v>1315464</v>
      </c>
      <c r="O33" s="10">
        <v>-808152</v>
      </c>
      <c r="P33" s="18">
        <f>F33+H33+M33+N33+O33</f>
        <v>115458003</v>
      </c>
    </row>
    <row r="34" spans="3:16" ht="57" customHeight="1" x14ac:dyDescent="0.3">
      <c r="C34" s="5" t="s">
        <v>66</v>
      </c>
      <c r="D34" s="14" t="s">
        <v>38</v>
      </c>
      <c r="E34" s="14" t="s">
        <v>34</v>
      </c>
      <c r="F34" s="10">
        <v>6423742</v>
      </c>
      <c r="G34" s="10"/>
      <c r="H34" s="10">
        <v>678273</v>
      </c>
      <c r="I34" s="13"/>
      <c r="J34" s="13"/>
      <c r="K34" s="13"/>
      <c r="L34" s="10"/>
      <c r="M34" s="10">
        <v>70000</v>
      </c>
      <c r="N34" s="10">
        <v>126948</v>
      </c>
      <c r="O34" s="10">
        <v>75935</v>
      </c>
      <c r="P34" s="18">
        <f>F34+H34+M34+N34+O34</f>
        <v>7374898</v>
      </c>
    </row>
    <row r="35" spans="3:16" ht="31.5" customHeight="1" x14ac:dyDescent="0.3">
      <c r="C35" s="5" t="s">
        <v>20</v>
      </c>
      <c r="D35" s="14" t="s">
        <v>49</v>
      </c>
      <c r="E35" s="14" t="s">
        <v>38</v>
      </c>
      <c r="F35" s="10">
        <v>638458</v>
      </c>
      <c r="G35" s="10"/>
      <c r="H35" s="10">
        <v>70000</v>
      </c>
      <c r="I35" s="13"/>
      <c r="J35" s="13"/>
      <c r="K35" s="13"/>
      <c r="L35" s="10"/>
      <c r="M35" s="10"/>
      <c r="N35" s="10"/>
      <c r="O35" s="10">
        <v>-27258</v>
      </c>
      <c r="P35" s="18">
        <f t="shared" si="1"/>
        <v>681200</v>
      </c>
    </row>
    <row r="36" spans="3:16" ht="18.75" x14ac:dyDescent="0.3">
      <c r="C36" s="5" t="s">
        <v>21</v>
      </c>
      <c r="D36" s="14" t="s">
        <v>38</v>
      </c>
      <c r="E36" s="14" t="s">
        <v>44</v>
      </c>
      <c r="F36" s="10">
        <v>18807254</v>
      </c>
      <c r="G36" s="10"/>
      <c r="H36" s="10">
        <v>1147536</v>
      </c>
      <c r="I36" s="13"/>
      <c r="J36" s="13"/>
      <c r="K36" s="13"/>
      <c r="L36" s="10">
        <v>22625</v>
      </c>
      <c r="M36" s="10"/>
      <c r="N36" s="10">
        <v>3270941</v>
      </c>
      <c r="O36" s="10">
        <v>27258</v>
      </c>
      <c r="P36" s="18">
        <f>F36+H36+L36+N36+O36</f>
        <v>23275614</v>
      </c>
    </row>
    <row r="37" spans="3:16" ht="15.75" customHeight="1" x14ac:dyDescent="0.3">
      <c r="C37" s="4" t="s">
        <v>55</v>
      </c>
      <c r="D37" s="11" t="s">
        <v>50</v>
      </c>
      <c r="E37" s="11"/>
      <c r="F37" s="12">
        <f t="shared" ref="F37:H37" si="17">F38+F39</f>
        <v>25310470</v>
      </c>
      <c r="G37" s="12">
        <f t="shared" si="17"/>
        <v>0</v>
      </c>
      <c r="H37" s="12">
        <f t="shared" si="17"/>
        <v>2482547.27</v>
      </c>
      <c r="I37" s="13"/>
      <c r="J37" s="13"/>
      <c r="K37" s="13"/>
      <c r="L37" s="12">
        <f t="shared" ref="L37:M37" si="18">L38+L39</f>
        <v>20702</v>
      </c>
      <c r="M37" s="12">
        <f t="shared" si="18"/>
        <v>0</v>
      </c>
      <c r="N37" s="12">
        <f t="shared" ref="N37:O37" si="19">N38+N39</f>
        <v>649084</v>
      </c>
      <c r="O37" s="12">
        <f t="shared" si="19"/>
        <v>0</v>
      </c>
      <c r="P37" s="24">
        <f>P38+P39</f>
        <v>28462803.27</v>
      </c>
    </row>
    <row r="38" spans="3:16" ht="18.75" x14ac:dyDescent="0.3">
      <c r="C38" s="5" t="s">
        <v>22</v>
      </c>
      <c r="D38" s="14" t="s">
        <v>50</v>
      </c>
      <c r="E38" s="14" t="s">
        <v>41</v>
      </c>
      <c r="F38" s="10">
        <v>20930818</v>
      </c>
      <c r="G38" s="10"/>
      <c r="H38" s="10">
        <v>2013001</v>
      </c>
      <c r="I38" s="13"/>
      <c r="J38" s="13"/>
      <c r="K38" s="13"/>
      <c r="L38" s="10"/>
      <c r="M38" s="10"/>
      <c r="N38" s="10">
        <v>193348</v>
      </c>
      <c r="O38" s="10"/>
      <c r="P38" s="18">
        <f t="shared" ref="P38:P39" si="20">F38+G38+H38+L38+M38+N38+O38</f>
        <v>23137167</v>
      </c>
    </row>
    <row r="39" spans="3:16" ht="51.75" customHeight="1" x14ac:dyDescent="0.3">
      <c r="C39" s="5" t="s">
        <v>23</v>
      </c>
      <c r="D39" s="14" t="s">
        <v>50</v>
      </c>
      <c r="E39" s="14" t="s">
        <v>35</v>
      </c>
      <c r="F39" s="10">
        <v>4379652</v>
      </c>
      <c r="G39" s="10"/>
      <c r="H39" s="10">
        <v>469546.27</v>
      </c>
      <c r="I39" s="13"/>
      <c r="J39" s="13"/>
      <c r="K39" s="13"/>
      <c r="L39" s="10">
        <v>20702</v>
      </c>
      <c r="M39" s="10"/>
      <c r="N39" s="10">
        <v>455736</v>
      </c>
      <c r="O39" s="10"/>
      <c r="P39" s="18">
        <f t="shared" si="20"/>
        <v>5325636.2699999996</v>
      </c>
    </row>
    <row r="40" spans="3:16" ht="15" customHeight="1" x14ac:dyDescent="0.3">
      <c r="C40" s="4" t="s">
        <v>6</v>
      </c>
      <c r="D40" s="11" t="s">
        <v>51</v>
      </c>
      <c r="E40" s="11"/>
      <c r="F40" s="12">
        <f t="shared" ref="F40:H40" si="21">F41+F42+F43+F44</f>
        <v>13412016.6</v>
      </c>
      <c r="G40" s="12">
        <f t="shared" si="21"/>
        <v>5000</v>
      </c>
      <c r="H40" s="12">
        <f t="shared" si="21"/>
        <v>1592247.46</v>
      </c>
      <c r="I40" s="13"/>
      <c r="J40" s="13"/>
      <c r="K40" s="13"/>
      <c r="L40" s="12">
        <f t="shared" ref="L40:M40" si="22">L41+L42+L43+L44</f>
        <v>13000</v>
      </c>
      <c r="M40" s="12">
        <f t="shared" si="22"/>
        <v>15000</v>
      </c>
      <c r="N40" s="12">
        <f t="shared" ref="N40:O40" si="23">N41+N42+N43+N44</f>
        <v>106975.09</v>
      </c>
      <c r="O40" s="12">
        <f t="shared" si="23"/>
        <v>41759.089999999997</v>
      </c>
      <c r="P40" s="24">
        <f>P41+P42+P43+P44</f>
        <v>15185998.239999998</v>
      </c>
    </row>
    <row r="41" spans="3:16" ht="18.75" x14ac:dyDescent="0.3">
      <c r="C41" s="5" t="s">
        <v>61</v>
      </c>
      <c r="D41" s="14" t="s">
        <v>51</v>
      </c>
      <c r="E41" s="14" t="s">
        <v>41</v>
      </c>
      <c r="F41" s="10">
        <v>3017260</v>
      </c>
      <c r="G41" s="10"/>
      <c r="H41" s="10"/>
      <c r="I41" s="13"/>
      <c r="J41" s="13"/>
      <c r="K41" s="13"/>
      <c r="L41" s="10"/>
      <c r="M41" s="10"/>
      <c r="N41" s="10">
        <v>-72500</v>
      </c>
      <c r="O41" s="10"/>
      <c r="P41" s="18">
        <f>F41+N41</f>
        <v>2944760</v>
      </c>
    </row>
    <row r="42" spans="3:16" ht="54" customHeight="1" x14ac:dyDescent="0.3">
      <c r="C42" s="5" t="s">
        <v>24</v>
      </c>
      <c r="D42" s="14" t="s">
        <v>51</v>
      </c>
      <c r="E42" s="14" t="s">
        <v>34</v>
      </c>
      <c r="F42" s="10">
        <v>682000</v>
      </c>
      <c r="G42" s="10">
        <v>5000</v>
      </c>
      <c r="H42" s="10">
        <v>1593097.7</v>
      </c>
      <c r="I42" s="13"/>
      <c r="J42" s="13"/>
      <c r="K42" s="13"/>
      <c r="L42" s="10">
        <v>13000</v>
      </c>
      <c r="M42" s="10">
        <v>15000</v>
      </c>
      <c r="N42" s="10">
        <v>-11000</v>
      </c>
      <c r="O42" s="10">
        <v>25000</v>
      </c>
      <c r="P42" s="18">
        <f>F42+G42+H42+L42+M42+N42+O42</f>
        <v>2322097.7000000002</v>
      </c>
    </row>
    <row r="43" spans="3:16" ht="55.5" customHeight="1" x14ac:dyDescent="0.3">
      <c r="C43" s="5" t="s">
        <v>25</v>
      </c>
      <c r="D43" s="14" t="s">
        <v>51</v>
      </c>
      <c r="E43" s="14" t="s">
        <v>35</v>
      </c>
      <c r="F43" s="10">
        <v>8618600.5999999996</v>
      </c>
      <c r="G43" s="10"/>
      <c r="H43" s="10">
        <v>-850.24</v>
      </c>
      <c r="I43" s="13"/>
      <c r="J43" s="13"/>
      <c r="K43" s="13"/>
      <c r="L43" s="10"/>
      <c r="M43" s="10"/>
      <c r="N43" s="10">
        <v>190475.09</v>
      </c>
      <c r="O43" s="10">
        <v>16759.09</v>
      </c>
      <c r="P43" s="18">
        <f t="shared" ref="P42:P50" si="24">F43+H43+M43+N43+O43</f>
        <v>8824984.5399999991</v>
      </c>
    </row>
    <row r="44" spans="3:16" ht="31.5" x14ac:dyDescent="0.3">
      <c r="C44" s="5" t="s">
        <v>62</v>
      </c>
      <c r="D44" s="14" t="s">
        <v>45</v>
      </c>
      <c r="E44" s="14" t="s">
        <v>37</v>
      </c>
      <c r="F44" s="10">
        <v>1094156</v>
      </c>
      <c r="G44" s="10"/>
      <c r="H44" s="10"/>
      <c r="I44" s="13"/>
      <c r="J44" s="13"/>
      <c r="K44" s="13"/>
      <c r="L44" s="10"/>
      <c r="M44" s="10"/>
      <c r="N44" s="10"/>
      <c r="O44" s="10"/>
      <c r="P44" s="18">
        <f t="shared" si="24"/>
        <v>1094156</v>
      </c>
    </row>
    <row r="45" spans="3:16" ht="16.5" customHeight="1" x14ac:dyDescent="0.3">
      <c r="C45" s="4" t="s">
        <v>7</v>
      </c>
      <c r="D45" s="11" t="s">
        <v>52</v>
      </c>
      <c r="E45" s="11"/>
      <c r="F45" s="12">
        <f t="shared" ref="F45:H45" si="25">F46+F47</f>
        <v>5080692</v>
      </c>
      <c r="G45" s="12">
        <f t="shared" si="25"/>
        <v>0</v>
      </c>
      <c r="H45" s="12">
        <f t="shared" si="25"/>
        <v>351488</v>
      </c>
      <c r="I45" s="13"/>
      <c r="J45" s="13"/>
      <c r="K45" s="13"/>
      <c r="L45" s="12">
        <f t="shared" ref="L45:M45" si="26">L46+L47</f>
        <v>0</v>
      </c>
      <c r="M45" s="12">
        <f t="shared" si="26"/>
        <v>0</v>
      </c>
      <c r="N45" s="12">
        <f t="shared" ref="N45:O45" si="27">N46+N47</f>
        <v>147512</v>
      </c>
      <c r="O45" s="12">
        <f t="shared" si="27"/>
        <v>145730</v>
      </c>
      <c r="P45" s="24">
        <f t="shared" si="24"/>
        <v>5725422</v>
      </c>
    </row>
    <row r="46" spans="3:16" ht="17.25" customHeight="1" x14ac:dyDescent="0.3">
      <c r="C46" s="5" t="s">
        <v>26</v>
      </c>
      <c r="D46" s="14" t="s">
        <v>39</v>
      </c>
      <c r="E46" s="14" t="s">
        <v>41</v>
      </c>
      <c r="F46" s="10">
        <v>4850692</v>
      </c>
      <c r="G46" s="10"/>
      <c r="H46" s="10">
        <v>351488</v>
      </c>
      <c r="I46" s="13"/>
      <c r="J46" s="13"/>
      <c r="K46" s="13"/>
      <c r="L46" s="10"/>
      <c r="M46" s="10"/>
      <c r="N46" s="10">
        <v>147512</v>
      </c>
      <c r="O46" s="10">
        <v>155730</v>
      </c>
      <c r="P46" s="18">
        <f t="shared" si="24"/>
        <v>5505422</v>
      </c>
    </row>
    <row r="47" spans="3:16" ht="17.25" customHeight="1" x14ac:dyDescent="0.3">
      <c r="C47" s="5" t="s">
        <v>27</v>
      </c>
      <c r="D47" s="14" t="s">
        <v>52</v>
      </c>
      <c r="E47" s="14" t="s">
        <v>33</v>
      </c>
      <c r="F47" s="10">
        <v>230000</v>
      </c>
      <c r="G47" s="10"/>
      <c r="H47" s="10"/>
      <c r="I47" s="13"/>
      <c r="J47" s="13"/>
      <c r="K47" s="13"/>
      <c r="L47" s="10"/>
      <c r="M47" s="10"/>
      <c r="N47" s="10"/>
      <c r="O47" s="10">
        <v>-10000</v>
      </c>
      <c r="P47" s="18">
        <f t="shared" si="24"/>
        <v>220000</v>
      </c>
    </row>
    <row r="48" spans="3:16" ht="66" customHeight="1" x14ac:dyDescent="0.3">
      <c r="C48" s="4" t="s">
        <v>63</v>
      </c>
      <c r="D48" s="11" t="s">
        <v>46</v>
      </c>
      <c r="E48" s="11"/>
      <c r="F48" s="12">
        <f t="shared" ref="F48:G48" si="28">F49+F50</f>
        <v>696000</v>
      </c>
      <c r="G48" s="12">
        <f t="shared" si="28"/>
        <v>1380000</v>
      </c>
      <c r="H48" s="12">
        <f>H49+H50</f>
        <v>1773000</v>
      </c>
      <c r="I48" s="13"/>
      <c r="J48" s="13"/>
      <c r="K48" s="13"/>
      <c r="L48" s="12">
        <f t="shared" ref="L48" si="29">L49+L50</f>
        <v>0</v>
      </c>
      <c r="M48" s="12">
        <f>M49+M50</f>
        <v>0</v>
      </c>
      <c r="N48" s="12">
        <f t="shared" ref="N48:O48" si="30">N49+N50</f>
        <v>200000</v>
      </c>
      <c r="O48" s="12">
        <f t="shared" si="30"/>
        <v>40000</v>
      </c>
      <c r="P48" s="24">
        <f>P49+P50</f>
        <v>4089000</v>
      </c>
    </row>
    <row r="49" spans="3:16" ht="64.5" customHeight="1" x14ac:dyDescent="0.3">
      <c r="C49" s="5" t="s">
        <v>53</v>
      </c>
      <c r="D49" s="14" t="s">
        <v>46</v>
      </c>
      <c r="E49" s="14" t="s">
        <v>41</v>
      </c>
      <c r="F49" s="10">
        <v>696000</v>
      </c>
      <c r="G49" s="10"/>
      <c r="H49" s="10"/>
      <c r="I49" s="13"/>
      <c r="J49" s="13"/>
      <c r="K49" s="13"/>
      <c r="L49" s="10"/>
      <c r="M49" s="10"/>
      <c r="N49" s="10"/>
      <c r="O49" s="10"/>
      <c r="P49" s="18">
        <f t="shared" si="24"/>
        <v>696000</v>
      </c>
    </row>
    <row r="50" spans="3:16" ht="54.75" customHeight="1" x14ac:dyDescent="0.3">
      <c r="C50" s="5" t="s">
        <v>54</v>
      </c>
      <c r="D50" s="14" t="s">
        <v>46</v>
      </c>
      <c r="E50" s="14" t="s">
        <v>33</v>
      </c>
      <c r="F50" s="10">
        <v>0</v>
      </c>
      <c r="G50" s="10">
        <v>1380000</v>
      </c>
      <c r="H50" s="10">
        <v>1773000</v>
      </c>
      <c r="I50" s="13"/>
      <c r="J50" s="13"/>
      <c r="K50" s="13"/>
      <c r="L50" s="10"/>
      <c r="M50" s="10"/>
      <c r="N50" s="10">
        <v>200000</v>
      </c>
      <c r="O50" s="10">
        <v>40000</v>
      </c>
      <c r="P50" s="18">
        <f>G50+H50+N50+O50</f>
        <v>3393000</v>
      </c>
    </row>
    <row r="51" spans="3:16" ht="17.25" customHeight="1" x14ac:dyDescent="0.25">
      <c r="C51" s="4" t="s">
        <v>56</v>
      </c>
      <c r="D51" s="15"/>
      <c r="E51" s="16"/>
      <c r="F51" s="12">
        <f>F7+F15+F17+F20+F25+F28+F31+F37+F40+F45+F48</f>
        <v>244396921.69999999</v>
      </c>
      <c r="G51" s="12">
        <f t="shared" ref="G51:P51" si="31">G7+G15+G17+G20+G25+G28+G31+G37+G40+G45+G48</f>
        <v>12277991.559999999</v>
      </c>
      <c r="H51" s="12">
        <f t="shared" si="31"/>
        <v>12095160.48</v>
      </c>
      <c r="I51" s="12">
        <f t="shared" si="31"/>
        <v>0</v>
      </c>
      <c r="J51" s="12">
        <f t="shared" si="31"/>
        <v>0</v>
      </c>
      <c r="K51" s="12">
        <f t="shared" si="31"/>
        <v>0</v>
      </c>
      <c r="L51" s="12">
        <f t="shared" si="31"/>
        <v>667999.74</v>
      </c>
      <c r="M51" s="12">
        <f t="shared" si="31"/>
        <v>6818059.0700000003</v>
      </c>
      <c r="N51" s="12">
        <f t="shared" si="31"/>
        <v>7069480.0499999998</v>
      </c>
      <c r="O51" s="12">
        <f t="shared" si="31"/>
        <v>2292693.81</v>
      </c>
      <c r="P51" s="12">
        <f>P7+P15+P17+P20+P25+P28+P31+P37+P40+P45+P48</f>
        <v>285618306.41000003</v>
      </c>
    </row>
    <row r="52" spans="3:16" ht="18.75" x14ac:dyDescent="0.3">
      <c r="C52" s="2"/>
      <c r="D52" s="1"/>
      <c r="E52" s="1"/>
      <c r="F52" s="1"/>
      <c r="G52" s="1"/>
      <c r="H52" s="1"/>
    </row>
    <row r="53" spans="3:16" ht="18.75" x14ac:dyDescent="0.3">
      <c r="C53" s="2"/>
      <c r="D53" s="1"/>
      <c r="E53" s="1"/>
      <c r="F53" s="1"/>
      <c r="G53" s="1"/>
      <c r="H53" s="1"/>
    </row>
    <row r="54" spans="3:16" ht="18.75" x14ac:dyDescent="0.3">
      <c r="C54" s="2"/>
      <c r="D54" s="1"/>
      <c r="E54" s="1"/>
      <c r="F54" s="1"/>
      <c r="G54" s="1"/>
      <c r="H54" s="1"/>
    </row>
    <row r="55" spans="3:16" ht="18.75" x14ac:dyDescent="0.3">
      <c r="C55" s="2"/>
      <c r="D55" s="1"/>
      <c r="E55" s="1"/>
      <c r="F55" s="1"/>
      <c r="G55" s="1"/>
      <c r="H55" s="1"/>
    </row>
    <row r="56" spans="3:16" ht="18.75" x14ac:dyDescent="0.3">
      <c r="C56" s="2"/>
      <c r="D56" s="1"/>
      <c r="E56" s="1"/>
      <c r="F56" s="1"/>
      <c r="G56" s="1"/>
      <c r="H56" s="1"/>
    </row>
    <row r="57" spans="3:16" ht="18.75" x14ac:dyDescent="0.3">
      <c r="C57" s="1"/>
      <c r="D57" s="1"/>
      <c r="E57" s="1"/>
      <c r="F57" s="1"/>
      <c r="G57" s="1"/>
      <c r="H57" s="1"/>
    </row>
    <row r="58" spans="3:16" ht="18.75" x14ac:dyDescent="0.3">
      <c r="C58" s="1"/>
      <c r="D58" s="1"/>
      <c r="E58" s="1"/>
      <c r="F58" s="1"/>
      <c r="G58" s="1"/>
      <c r="H58" s="1"/>
    </row>
    <row r="59" spans="3:16" ht="18.75" x14ac:dyDescent="0.3">
      <c r="C59" s="1"/>
      <c r="D59" s="1"/>
      <c r="E59" s="1"/>
      <c r="F59" s="1"/>
      <c r="G59" s="1"/>
      <c r="H59" s="1"/>
    </row>
    <row r="60" spans="3:16" ht="18.75" x14ac:dyDescent="0.3">
      <c r="C60" s="1"/>
      <c r="D60" s="1"/>
      <c r="E60" s="1"/>
      <c r="F60" s="1"/>
      <c r="G60" s="1"/>
      <c r="H60" s="1"/>
    </row>
  </sheetData>
  <mergeCells count="10">
    <mergeCell ref="D2:H2"/>
    <mergeCell ref="C5:C6"/>
    <mergeCell ref="D5:D6"/>
    <mergeCell ref="H5:H6"/>
    <mergeCell ref="E5:E6"/>
    <mergeCell ref="C3:P3"/>
    <mergeCell ref="L5:L6"/>
    <mergeCell ref="M5:M6"/>
    <mergeCell ref="N5:N6"/>
    <mergeCell ref="O5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2018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2019-02-26T13:02:37Z</cp:lastPrinted>
  <dcterms:created xsi:type="dcterms:W3CDTF">2015-02-09T15:35:03Z</dcterms:created>
  <dcterms:modified xsi:type="dcterms:W3CDTF">2019-02-26T13:03:38Z</dcterms:modified>
</cp:coreProperties>
</file>