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7175" windowHeight="9465" activeTab="2"/>
  </bookViews>
  <sheets>
    <sheet name="Ф0503127(доходы)" sheetId="1" r:id="rId1"/>
    <sheet name="Ф0503127(расходы)" sheetId="2" r:id="rId2"/>
    <sheet name="Ф0503127(ИФ)" sheetId="3" r:id="rId3"/>
    <sheet name="Лист4" sheetId="4" r:id="rId4"/>
  </sheets>
  <externalReferences>
    <externalReference r:id="rId5"/>
  </externalReferences>
  <calcPr calcId="125725"/>
</workbook>
</file>

<file path=xl/calcChain.xml><?xml version="1.0" encoding="utf-8"?>
<calcChain xmlns="http://schemas.openxmlformats.org/spreadsheetml/2006/main">
  <c r="H22" i="3"/>
  <c r="I22" s="1"/>
  <c r="E21"/>
  <c r="H21" s="1"/>
  <c r="D21"/>
  <c r="E20"/>
  <c r="H20" s="1"/>
  <c r="D20"/>
  <c r="I20" s="1"/>
  <c r="E19"/>
  <c r="H19" s="1"/>
  <c r="D19"/>
  <c r="H18"/>
  <c r="I18" s="1"/>
  <c r="H17"/>
  <c r="E17"/>
  <c r="D17"/>
  <c r="I17" s="1"/>
  <c r="H16"/>
  <c r="E16"/>
  <c r="D16"/>
  <c r="I16" s="1"/>
  <c r="H15"/>
  <c r="E15"/>
  <c r="D15"/>
  <c r="I15" s="1"/>
  <c r="H14"/>
  <c r="E14"/>
  <c r="D14"/>
  <c r="I14" s="1"/>
  <c r="I10" s="1"/>
  <c r="I8" s="1"/>
  <c r="H12"/>
  <c r="I11"/>
  <c r="H10"/>
  <c r="E10"/>
  <c r="D10"/>
  <c r="H8"/>
  <c r="E8"/>
  <c r="D8"/>
  <c r="K98" i="2"/>
  <c r="J98"/>
  <c r="E98"/>
  <c r="J97"/>
  <c r="I97"/>
  <c r="K97" s="1"/>
  <c r="E97"/>
  <c r="I96"/>
  <c r="F96"/>
  <c r="E96"/>
  <c r="K96" s="1"/>
  <c r="D96"/>
  <c r="J96" s="1"/>
  <c r="E94"/>
  <c r="J92"/>
  <c r="I92"/>
  <c r="E92"/>
  <c r="K92" s="1"/>
  <c r="J91"/>
  <c r="I91"/>
  <c r="E91"/>
  <c r="K91" s="1"/>
  <c r="J90"/>
  <c r="I90"/>
  <c r="E90"/>
  <c r="K90" s="1"/>
  <c r="J89"/>
  <c r="I89"/>
  <c r="E89"/>
  <c r="K89" s="1"/>
  <c r="J88"/>
  <c r="J86" s="1"/>
  <c r="E88"/>
  <c r="K88" s="1"/>
  <c r="K86" s="1"/>
  <c r="K87"/>
  <c r="J87"/>
  <c r="I87"/>
  <c r="E87"/>
  <c r="I86"/>
  <c r="F86"/>
  <c r="E86"/>
  <c r="D86"/>
  <c r="J85"/>
  <c r="I85"/>
  <c r="K85" s="1"/>
  <c r="E85"/>
  <c r="J84"/>
  <c r="I84"/>
  <c r="K84" s="1"/>
  <c r="E84"/>
  <c r="J83"/>
  <c r="I83"/>
  <c r="K83" s="1"/>
  <c r="E83"/>
  <c r="J82"/>
  <c r="I82"/>
  <c r="K82" s="1"/>
  <c r="E82"/>
  <c r="J81"/>
  <c r="I81"/>
  <c r="K81" s="1"/>
  <c r="E81"/>
  <c r="J80"/>
  <c r="I80"/>
  <c r="K80" s="1"/>
  <c r="E80"/>
  <c r="I79"/>
  <c r="F79"/>
  <c r="E79"/>
  <c r="K79" s="1"/>
  <c r="D79"/>
  <c r="J75"/>
  <c r="I75"/>
  <c r="K75" s="1"/>
  <c r="J74"/>
  <c r="J73" s="1"/>
  <c r="I74"/>
  <c r="E74"/>
  <c r="K74" s="1"/>
  <c r="K73" s="1"/>
  <c r="D74"/>
  <c r="I73"/>
  <c r="F73"/>
  <c r="E73"/>
  <c r="D73"/>
  <c r="J72"/>
  <c r="I72"/>
  <c r="K72" s="1"/>
  <c r="E72"/>
  <c r="J71"/>
  <c r="I71"/>
  <c r="K71" s="1"/>
  <c r="E71"/>
  <c r="J70"/>
  <c r="I70"/>
  <c r="K70" s="1"/>
  <c r="E70"/>
  <c r="J69"/>
  <c r="I69"/>
  <c r="K69" s="1"/>
  <c r="E69"/>
  <c r="K68"/>
  <c r="J68"/>
  <c r="I68"/>
  <c r="E68"/>
  <c r="J67"/>
  <c r="I67"/>
  <c r="K67" s="1"/>
  <c r="E67"/>
  <c r="I66"/>
  <c r="F66"/>
  <c r="E66"/>
  <c r="K66" s="1"/>
  <c r="D66"/>
  <c r="J66" s="1"/>
  <c r="I63"/>
  <c r="F63"/>
  <c r="E63"/>
  <c r="K63" s="1"/>
  <c r="D63"/>
  <c r="J63" s="1"/>
  <c r="K61"/>
  <c r="J61"/>
  <c r="I61"/>
  <c r="E61"/>
  <c r="K60"/>
  <c r="J60"/>
  <c r="J59"/>
  <c r="I59"/>
  <c r="K59" s="1"/>
  <c r="E59"/>
  <c r="J58"/>
  <c r="I58"/>
  <c r="K58" s="1"/>
  <c r="E58"/>
  <c r="J57"/>
  <c r="I57"/>
  <c r="K57" s="1"/>
  <c r="E57"/>
  <c r="J56"/>
  <c r="I56"/>
  <c r="F56"/>
  <c r="E56"/>
  <c r="K56" s="1"/>
  <c r="D56"/>
  <c r="J54"/>
  <c r="I54"/>
  <c r="K54" s="1"/>
  <c r="E54"/>
  <c r="I53"/>
  <c r="F53"/>
  <c r="E53"/>
  <c r="K53" s="1"/>
  <c r="D53"/>
  <c r="J53" s="1"/>
  <c r="K51"/>
  <c r="J51"/>
  <c r="J49"/>
  <c r="I49"/>
  <c r="K49" s="1"/>
  <c r="E49"/>
  <c r="K47"/>
  <c r="J47"/>
  <c r="I47"/>
  <c r="E47"/>
  <c r="J46"/>
  <c r="I46"/>
  <c r="K46" s="1"/>
  <c r="E46"/>
  <c r="K45"/>
  <c r="J45"/>
  <c r="I45"/>
  <c r="E45"/>
  <c r="K44"/>
  <c r="J44"/>
  <c r="I44"/>
  <c r="E44"/>
  <c r="J43"/>
  <c r="I43"/>
  <c r="K43" s="1"/>
  <c r="E43"/>
  <c r="K42"/>
  <c r="J42"/>
  <c r="I42"/>
  <c r="E42"/>
  <c r="K41"/>
  <c r="J41"/>
  <c r="I41"/>
  <c r="E41"/>
  <c r="K40"/>
  <c r="J40"/>
  <c r="I40"/>
  <c r="E40"/>
  <c r="J39"/>
  <c r="I39"/>
  <c r="K39" s="1"/>
  <c r="E39"/>
  <c r="K38"/>
  <c r="J38"/>
  <c r="I38"/>
  <c r="E38"/>
  <c r="K37"/>
  <c r="J37"/>
  <c r="I37"/>
  <c r="F37"/>
  <c r="E37"/>
  <c r="D37"/>
  <c r="J36"/>
  <c r="I36"/>
  <c r="I23" s="1"/>
  <c r="J35"/>
  <c r="I35"/>
  <c r="E35"/>
  <c r="K35" s="1"/>
  <c r="J34"/>
  <c r="I34"/>
  <c r="E34"/>
  <c r="K34" s="1"/>
  <c r="J33"/>
  <c r="I33"/>
  <c r="E33"/>
  <c r="K33" s="1"/>
  <c r="J32"/>
  <c r="I32"/>
  <c r="E32"/>
  <c r="K32" s="1"/>
  <c r="J31"/>
  <c r="I31"/>
  <c r="E31"/>
  <c r="K31" s="1"/>
  <c r="J30"/>
  <c r="I30"/>
  <c r="E30"/>
  <c r="K30" s="1"/>
  <c r="J29"/>
  <c r="I29"/>
  <c r="E29"/>
  <c r="K29" s="1"/>
  <c r="J28"/>
  <c r="I28"/>
  <c r="F28"/>
  <c r="D28"/>
  <c r="J27"/>
  <c r="I27"/>
  <c r="E27"/>
  <c r="K27" s="1"/>
  <c r="J26"/>
  <c r="I26"/>
  <c r="E26"/>
  <c r="K26" s="1"/>
  <c r="J25"/>
  <c r="I25"/>
  <c r="E25"/>
  <c r="K25" s="1"/>
  <c r="K24" s="1"/>
  <c r="J24"/>
  <c r="I24"/>
  <c r="F24"/>
  <c r="D24"/>
  <c r="J23"/>
  <c r="F23"/>
  <c r="D23"/>
  <c r="F21"/>
  <c r="I21" s="1"/>
  <c r="D21"/>
  <c r="J21" s="1"/>
  <c r="J19"/>
  <c r="I19"/>
  <c r="E19"/>
  <c r="K19" s="1"/>
  <c r="J18"/>
  <c r="I18"/>
  <c r="E18"/>
  <c r="K18" s="1"/>
  <c r="F17"/>
  <c r="I17" s="1"/>
  <c r="D17"/>
  <c r="J17" s="1"/>
  <c r="J15" s="1"/>
  <c r="F15"/>
  <c r="F100" s="1"/>
  <c r="D15"/>
  <c r="D100" s="1"/>
  <c r="E100" s="1"/>
  <c r="J14"/>
  <c r="I14"/>
  <c r="K14" s="1"/>
  <c r="I13"/>
  <c r="K13" s="1"/>
  <c r="H12"/>
  <c r="G12"/>
  <c r="I12" s="1"/>
  <c r="J12" s="1"/>
  <c r="H25" i="1"/>
  <c r="I25"/>
  <c r="H26"/>
  <c r="I26"/>
  <c r="I64"/>
  <c r="H64"/>
  <c r="I63"/>
  <c r="H63"/>
  <c r="I62"/>
  <c r="E62"/>
  <c r="H62" s="1"/>
  <c r="D62"/>
  <c r="I61"/>
  <c r="H61"/>
  <c r="E60"/>
  <c r="H60" s="1"/>
  <c r="D60"/>
  <c r="E59"/>
  <c r="H59" s="1"/>
  <c r="H57"/>
  <c r="I57" s="1"/>
  <c r="I56"/>
  <c r="H56"/>
  <c r="I55"/>
  <c r="E54"/>
  <c r="I54" s="1"/>
  <c r="H53"/>
  <c r="H52"/>
  <c r="H51"/>
  <c r="E50"/>
  <c r="H50" s="1"/>
  <c r="D49"/>
  <c r="D43" s="1"/>
  <c r="H47"/>
  <c r="I46"/>
  <c r="H46"/>
  <c r="I45"/>
  <c r="H45"/>
  <c r="E44"/>
  <c r="H44" s="1"/>
  <c r="I42"/>
  <c r="H42"/>
  <c r="I41"/>
  <c r="H41"/>
  <c r="E40"/>
  <c r="H40" s="1"/>
  <c r="D40"/>
  <c r="H37"/>
  <c r="I37" s="1"/>
  <c r="I36"/>
  <c r="I34"/>
  <c r="H34"/>
  <c r="H33"/>
  <c r="H32"/>
  <c r="E32"/>
  <c r="D32"/>
  <c r="H31"/>
  <c r="H30"/>
  <c r="H29"/>
  <c r="H28"/>
  <c r="I27"/>
  <c r="H27"/>
  <c r="E24"/>
  <c r="H24" s="1"/>
  <c r="A9"/>
  <c r="A7"/>
  <c r="A6"/>
  <c r="I19" i="3" l="1"/>
  <c r="I21"/>
  <c r="F102" i="2"/>
  <c r="H102" s="1"/>
  <c r="I100"/>
  <c r="K100" s="1"/>
  <c r="K28"/>
  <c r="K23"/>
  <c r="J100"/>
  <c r="J13"/>
  <c r="I15"/>
  <c r="E17"/>
  <c r="E28"/>
  <c r="J79"/>
  <c r="K36"/>
  <c r="E24"/>
  <c r="E23" s="1"/>
  <c r="E21" s="1"/>
  <c r="K21" s="1"/>
  <c r="I60" i="1"/>
  <c r="I24"/>
  <c r="I40"/>
  <c r="D59"/>
  <c r="I59" s="1"/>
  <c r="I32"/>
  <c r="D39"/>
  <c r="H54"/>
  <c r="I44"/>
  <c r="I50"/>
  <c r="D23"/>
  <c r="E49"/>
  <c r="H49" s="1"/>
  <c r="E15" i="2" l="1"/>
  <c r="K17"/>
  <c r="K15" s="1"/>
  <c r="D20" i="1"/>
  <c r="I49"/>
  <c r="E43"/>
  <c r="E39" l="1"/>
  <c r="H43"/>
  <c r="I43"/>
  <c r="H39" l="1"/>
  <c r="E23"/>
  <c r="I39"/>
  <c r="E20" l="1"/>
  <c r="H23"/>
  <c r="I23"/>
  <c r="H20" l="1"/>
  <c r="I20"/>
</calcChain>
</file>

<file path=xl/sharedStrings.xml><?xml version="1.0" encoding="utf-8"?>
<sst xmlns="http://schemas.openxmlformats.org/spreadsheetml/2006/main" count="452" uniqueCount="285">
  <si>
    <t xml:space="preserve">                         ОТЧЕТ  ОБ  ИСПОЛНЕНИИ БЮДЖЕТА</t>
  </si>
  <si>
    <t xml:space="preserve">                                      ГЛАВНОГО РАСПОРЯДИТЕЛЯ (РАСПОРЯДИТЕЛЯ), ПОЛУЧАТЕЛЯ СРЕДСТВ БЮДЖЕТА</t>
  </si>
  <si>
    <t>КОДЫ</t>
  </si>
  <si>
    <t xml:space="preserve">  Форма по ОКУД</t>
  </si>
  <si>
    <t>0503127</t>
  </si>
  <si>
    <t>01 августа 2017г.</t>
  </si>
  <si>
    <t xml:space="preserve">                   Дата</t>
  </si>
  <si>
    <t xml:space="preserve">                          Осколковская  сельская  администрация</t>
  </si>
  <si>
    <t xml:space="preserve">             по ОКПО</t>
  </si>
  <si>
    <t>04116751</t>
  </si>
  <si>
    <t>Периодичность:1 апреля, 1 июля, 1 октября, годовая</t>
  </si>
  <si>
    <t xml:space="preserve">             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</si>
  <si>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</si>
  <si>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</si>
  <si>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</si>
  <si>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стро-ки</t>
  </si>
  <si>
    <t>Доходы, утвержденные законом о бюджете, нормативными правовыми актами о бюджете</t>
  </si>
  <si>
    <t>Исполнено</t>
  </si>
  <si>
    <t>Неисполненные назначения</t>
  </si>
  <si>
    <t>через органы, осу-ществляющие кас-совое обслужи-вание исполнения бюджета</t>
  </si>
  <si>
    <t>через банковские счета</t>
  </si>
  <si>
    <t>некассовые операции</t>
  </si>
  <si>
    <t>итого</t>
  </si>
  <si>
    <t>Код дохода по КД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</si>
  <si>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</si>
  <si>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</si>
  <si>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</si>
  <si>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</si>
  <si>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</si>
  <si>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</si>
  <si>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</si>
  <si>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</si>
  <si>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000-000-0000000-0000-000-</t>
  </si>
  <si>
    <t>Налоговые и неналоговые доходы</t>
  </si>
  <si>
    <t>Налог на прибыль,доходы</t>
  </si>
  <si>
    <t>182-101-0000000-0000-000</t>
  </si>
  <si>
    <t>Налог на доходы с физических лиц</t>
  </si>
  <si>
    <t>182-101-0201001-1000-110</t>
  </si>
  <si>
    <t>182-101-0201001-21000-110</t>
  </si>
  <si>
    <t>182-101-0203001-1000-110</t>
  </si>
  <si>
    <t>182-101-0203001-3000-110</t>
  </si>
  <si>
    <t>НАЛОГ НА СОВОКУПНЫЙ ДОХОД</t>
  </si>
  <si>
    <t>182-105-0000000-0000-000</t>
  </si>
  <si>
    <t>Единый сельскохозяйственный налог</t>
  </si>
  <si>
    <t>182-105-0300001-0000-110</t>
  </si>
  <si>
    <t>182-105-0301001-1000-110</t>
  </si>
  <si>
    <t>182-105-0301001-2100-110</t>
  </si>
  <si>
    <t>182-105-0301001-3000-110</t>
  </si>
  <si>
    <t>182-105-0302001-1000-110</t>
  </si>
  <si>
    <t>Налог на имущество</t>
  </si>
  <si>
    <t>182-106-0000000-0000-000</t>
  </si>
  <si>
    <t>Налог на имущество физ.лиц</t>
  </si>
  <si>
    <t>182-106-0100000-0000-000</t>
  </si>
  <si>
    <t>Налог на имущество с физ. лиц</t>
  </si>
  <si>
    <t>182-106-0103010-1000-110-</t>
  </si>
  <si>
    <t>182-106-0103010-2100-110-</t>
  </si>
  <si>
    <t>Земельный налог</t>
  </si>
  <si>
    <t>182-106-0600000-0000-000</t>
  </si>
  <si>
    <t>Земельный налог с организаций</t>
  </si>
  <si>
    <t>182-106-0603003-0000-110</t>
  </si>
  <si>
    <t>Прочие налоги</t>
  </si>
  <si>
    <t>182-106-0601310-2000-110</t>
  </si>
  <si>
    <t>182-106-0603310-1000-110</t>
  </si>
  <si>
    <t>182-106-0603310 2100-110</t>
  </si>
  <si>
    <t>182-106-0603310-3000-110</t>
  </si>
  <si>
    <t>Земельный налог с физических лиц</t>
  </si>
  <si>
    <t>182-106-0604000-0000-000</t>
  </si>
  <si>
    <t>182-106-0604310-0000-110</t>
  </si>
  <si>
    <t>182-106-0604310-1000-110</t>
  </si>
  <si>
    <t>182-106-0604310-2100-110</t>
  </si>
  <si>
    <t>182-106-0604310-3100-110</t>
  </si>
  <si>
    <t>Гос.пошлина</t>
  </si>
  <si>
    <t>965-108-0000000-0000-000</t>
  </si>
  <si>
    <t>965-108-0402001-1000-110</t>
  </si>
  <si>
    <t>965-108-0402001-4000-110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</si>
  <si>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</si>
  <si>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965-114-0602510-0000-430</t>
  </si>
  <si>
    <t>Невыясненные поступления,зачисляемые в бюджеты сельских поселений</t>
  </si>
  <si>
    <t>965-117-0105010-0000-180</t>
  </si>
  <si>
    <t>Итого безвозмездных поступлений</t>
  </si>
  <si>
    <t>965-202-0000000-0000-000-</t>
  </si>
  <si>
    <t>Итого дотаций</t>
  </si>
  <si>
    <t>965-202-0100000-0000-151-</t>
  </si>
  <si>
    <t>Дотация на выравнивание</t>
  </si>
  <si>
    <t>965-202-1500110-0000-151-</t>
  </si>
  <si>
    <t>Итого субвенции</t>
  </si>
  <si>
    <t>965-202-030000-0000-151</t>
  </si>
  <si>
    <t>Суб.по перв.в/учету</t>
  </si>
  <si>
    <t>965-202-351181000-00000-151</t>
  </si>
  <si>
    <t>Прочие межбюджетные трансферты</t>
  </si>
  <si>
    <t>965-202-4999910-0000-151</t>
  </si>
  <si>
    <t>#</t>
  </si>
  <si>
    <t>Форма 0503027  с.2</t>
  </si>
  <si>
    <t>Бюджетные ассиг-</t>
  </si>
  <si>
    <t xml:space="preserve">Лимиты </t>
  </si>
  <si>
    <t xml:space="preserve">         Исполнено</t>
  </si>
  <si>
    <t xml:space="preserve">             Неисполненные </t>
  </si>
  <si>
    <t>Код</t>
  </si>
  <si>
    <t>нования, утверж-</t>
  </si>
  <si>
    <t>бюджетных</t>
  </si>
  <si>
    <t xml:space="preserve">                назначения</t>
  </si>
  <si>
    <t>стро-</t>
  </si>
  <si>
    <t>денные законом о</t>
  </si>
  <si>
    <t>обязательств</t>
  </si>
  <si>
    <t>через лицевые</t>
  </si>
  <si>
    <t>через</t>
  </si>
  <si>
    <t>некассовые</t>
  </si>
  <si>
    <t>по</t>
  </si>
  <si>
    <t>ки</t>
  </si>
  <si>
    <t>бюджете, норма-</t>
  </si>
  <si>
    <t>счета органов,</t>
  </si>
  <si>
    <t>банковские</t>
  </si>
  <si>
    <t>операции</t>
  </si>
  <si>
    <t>ассигно-</t>
  </si>
  <si>
    <t>лимитам</t>
  </si>
  <si>
    <t>тивными право-</t>
  </si>
  <si>
    <t>осуществляющих</t>
  </si>
  <si>
    <t>счета</t>
  </si>
  <si>
    <t>ваниям</t>
  </si>
  <si>
    <t>выми актами о</t>
  </si>
  <si>
    <t>кассовое обслу-</t>
  </si>
  <si>
    <t>бюджете</t>
  </si>
  <si>
    <t>живание испол-</t>
  </si>
  <si>
    <t>нения бюджета</t>
  </si>
  <si>
    <t>10</t>
  </si>
  <si>
    <t>11</t>
  </si>
  <si>
    <t>Расходы бюджета - всего</t>
  </si>
  <si>
    <t>200</t>
  </si>
  <si>
    <t/>
  </si>
  <si>
    <t>Общегосударст.вопросы</t>
  </si>
  <si>
    <t>9650100000000000000000</t>
  </si>
  <si>
    <t>Глава исполн.власти</t>
  </si>
  <si>
    <t>9650102000000000000000</t>
  </si>
  <si>
    <t>Заработная плата</t>
  </si>
  <si>
    <t>965-0102-0000010040-121-211</t>
  </si>
  <si>
    <t>Начисление на з/плату</t>
  </si>
  <si>
    <t>965-0102-0000010040-129-213</t>
  </si>
  <si>
    <t>Функциониров.правит..</t>
  </si>
  <si>
    <t>9650104000000000000000</t>
  </si>
  <si>
    <t>Центральный аппарат</t>
  </si>
  <si>
    <t>965-0104-0020000-000-000</t>
  </si>
  <si>
    <t xml:space="preserve"> </t>
  </si>
  <si>
    <t>ВСЕГО</t>
  </si>
  <si>
    <t>965-0104-0000010100-121-000</t>
  </si>
  <si>
    <t>965-0104-0000010100-121-211-</t>
  </si>
  <si>
    <t>Прочие выплаты</t>
  </si>
  <si>
    <t>930-0104-0020400-240-213-</t>
  </si>
  <si>
    <t>Начисление на опл.труда</t>
  </si>
  <si>
    <t>965-0104-0000010100-129-213-</t>
  </si>
  <si>
    <t>965-0104-0000010100-244-000</t>
  </si>
  <si>
    <t>Услуги связи</t>
  </si>
  <si>
    <t>965-0104-0000010100-244-221-</t>
  </si>
  <si>
    <t>Коммунальные услуги</t>
  </si>
  <si>
    <t>965-0104-0000010100-244-223-</t>
  </si>
  <si>
    <t>Услуги по сод. имущества</t>
  </si>
  <si>
    <t>965-0104-0000010100-244-225-</t>
  </si>
  <si>
    <t>Прочие услуги</t>
  </si>
  <si>
    <t>965-0104-0000010100-244-226-</t>
  </si>
  <si>
    <t>Прочие расходы</t>
  </si>
  <si>
    <t>965-0104-0000010100-244-290</t>
  </si>
  <si>
    <t>Увелич.основ.средств</t>
  </si>
  <si>
    <t>965-0104-0000010100-244-310</t>
  </si>
  <si>
    <t>Увел.стоим. мат. запасов</t>
  </si>
  <si>
    <t>965-0104-0000010100-244-340-</t>
  </si>
  <si>
    <t>Выходное пособие</t>
  </si>
  <si>
    <t>965-0104-0000010100-321-262</t>
  </si>
  <si>
    <t>965-0104-0000010100-850-000</t>
  </si>
  <si>
    <t>965-0104-0000010100-851-290-</t>
  </si>
  <si>
    <t>Увел. стоим.осн.средств</t>
  </si>
  <si>
    <t>930-0104-0020400-240-000-</t>
  </si>
  <si>
    <t>965-0104-0000010100-852-290-</t>
  </si>
  <si>
    <t>965-0104-0000010100-853-290</t>
  </si>
  <si>
    <t>930-0114-0900200-240-000-</t>
  </si>
  <si>
    <t>Меж.транс.по вн..мун.кон</t>
  </si>
  <si>
    <t>965-0106-0000010100-540-251</t>
  </si>
  <si>
    <t>Резервные фонды</t>
  </si>
  <si>
    <t>965-0111-0000010120-870-290</t>
  </si>
  <si>
    <t>Оценка недвижимости</t>
  </si>
  <si>
    <t>965-0113-0000017400-240-000</t>
  </si>
  <si>
    <t>965-0113-0000017400-244-226</t>
  </si>
  <si>
    <t>Осущ.перв.в/учета</t>
  </si>
  <si>
    <t>965-0203-0000051180-000-000-(365)</t>
  </si>
  <si>
    <t>Национальная оборона</t>
  </si>
  <si>
    <t>930-0202-5190000-609-000-400</t>
  </si>
  <si>
    <t>965-0203-0000051180-121-211-(365)</t>
  </si>
  <si>
    <t>965-0203-0000051180-129-213-(365)</t>
  </si>
  <si>
    <t>Транспортные расходы</t>
  </si>
  <si>
    <t>965-0203-0000051180-122-212(365)</t>
  </si>
  <si>
    <t>увел.ст.мат.запасов</t>
  </si>
  <si>
    <t>965-0203-0000051180-240-340-(365)</t>
  </si>
  <si>
    <t>Национальная безопасность и правоохранительная деятельность</t>
  </si>
  <si>
    <t>965-0300-0000000000-000-000</t>
  </si>
  <si>
    <t>Обеспечение пож.безоп.</t>
  </si>
  <si>
    <t>965-0310-0000011290-000-000</t>
  </si>
  <si>
    <t>965-0310-0000011290-244-222</t>
  </si>
  <si>
    <t>965-0310-0000011290-244-225</t>
  </si>
  <si>
    <t>965-0310-0000011290-244-226</t>
  </si>
  <si>
    <t>965-0310-0000011290-244-340</t>
  </si>
  <si>
    <t>965-0310-0000011290-851-290</t>
  </si>
  <si>
    <t>прочие расходы</t>
  </si>
  <si>
    <t>965-0310-0000011290-852-290</t>
  </si>
  <si>
    <t>Национальная экономика</t>
  </si>
  <si>
    <t>965-0400-0000000000-000-000</t>
  </si>
  <si>
    <t>Водное хозяйство</t>
  </si>
  <si>
    <t>965-0406-0000012830-244-226</t>
  </si>
  <si>
    <t>Муниципальная целевая программа</t>
  </si>
  <si>
    <t>965-0412-0000080140-244-290</t>
  </si>
  <si>
    <t>Благоустройство</t>
  </si>
  <si>
    <t>965-0503-0000000000-000-000</t>
  </si>
  <si>
    <t>коммунальные усл.</t>
  </si>
  <si>
    <t>965-0503-0000017400-244-226</t>
  </si>
  <si>
    <t>усл.по сод.имущ-ва</t>
  </si>
  <si>
    <t>930-0503-6000240-240-225</t>
  </si>
  <si>
    <t>Содержание мест захоронения</t>
  </si>
  <si>
    <t>965-0503-0000070030-244-000</t>
  </si>
  <si>
    <t>965-0503-0000070030-244-222</t>
  </si>
  <si>
    <t>965-0503-0000070030-244-290</t>
  </si>
  <si>
    <t>965-0503-0000070030-244-225</t>
  </si>
  <si>
    <t>965-0503-0000070030-244-310</t>
  </si>
  <si>
    <t>увел.матер.запасов</t>
  </si>
  <si>
    <t>965-0503-0000070030-244-340</t>
  </si>
  <si>
    <t>Благоустройства ув.мат.</t>
  </si>
  <si>
    <t>965-0503-0000070050-244-340</t>
  </si>
  <si>
    <t>Молодежная политика и оздоровление детей</t>
  </si>
  <si>
    <t>965-0707-0000011310-244-290</t>
  </si>
  <si>
    <t>Социальная политика</t>
  </si>
  <si>
    <t>965-1001-0000016510-300-263</t>
  </si>
  <si>
    <t>Доплаты к пенсиям</t>
  </si>
  <si>
    <t>965-1001-0000016510-312--263</t>
  </si>
  <si>
    <t>Физическая культура и спорт</t>
  </si>
  <si>
    <t>965-1102-0000017610-244-290</t>
  </si>
  <si>
    <t>Всего расходов</t>
  </si>
  <si>
    <t>Результат исполнения бюджета (дефицит "--", профицит "+")</t>
  </si>
  <si>
    <t>965-000-0000000-00-000</t>
  </si>
  <si>
    <t>Код источника финансирования по КИВФ, КИВнФ</t>
  </si>
  <si>
    <t>Источники финансирования, утвержденные
сводной бюджетной росписью</t>
  </si>
  <si>
    <t>исполнено</t>
  </si>
  <si>
    <t>через лицевые счета органов, осуществляющих кассовое обслу-живание исполнения бюджета</t>
  </si>
  <si>
    <t>через
банковские
счета</t>
  </si>
  <si>
    <t>некассовые
операции</t>
  </si>
  <si>
    <t>965-0000-0000-00-0000-000</t>
  </si>
  <si>
    <t>965-0100-0000-00-0000-000</t>
  </si>
  <si>
    <t>965-01-05-00-00-00-0000-000</t>
  </si>
  <si>
    <t>965-01-05-00-00-00-0000-500</t>
  </si>
  <si>
    <t>965-01-05-0100-00-0000-500</t>
  </si>
  <si>
    <t>965-01-05-01-01-0-0000-510</t>
  </si>
  <si>
    <t>965-01-05-01-01-10-0000-510</t>
  </si>
  <si>
    <t>95-01-05-01-00-00-0000-6000</t>
  </si>
  <si>
    <t>965-01-05-01-00-00-0000-600</t>
  </si>
  <si>
    <t>965-01-05-01-01-00-0000-610</t>
  </si>
  <si>
    <t>965-01-05-01-01-10-0000-610</t>
  </si>
  <si>
    <t>Руководитель финансово-</t>
  </si>
  <si>
    <t xml:space="preserve">  </t>
  </si>
  <si>
    <t xml:space="preserve">экономической службы        ____________________   </t>
  </si>
  <si>
    <t xml:space="preserve">                        (подпись)                     (расшифровка подписи)</t>
  </si>
  <si>
    <t xml:space="preserve"> Отметка ответственного исполнителя органа, осуществляющего кассовое обслуживание исполнения бюджета</t>
  </si>
  <si>
    <t xml:space="preserve"> ______________    ________________    _______________________                 "____"_________________ 200__г.</t>
  </si>
  <si>
    <t xml:space="preserve">    (должность)                  (подпись)                        (расшифровка  подписи)                        </t>
  </si>
  <si>
    <t>3. Источники финансирования дефицита бюджетов</t>
  </si>
  <si>
    <t>Наименование показателя</t>
  </si>
  <si>
    <t>2</t>
  </si>
  <si>
    <t>Источники финансирования дефицита
бюджетов - всего</t>
  </si>
  <si>
    <t>500</t>
  </si>
  <si>
    <t>в том числе:</t>
  </si>
  <si>
    <t>источники внутреннего финансирования дефицитов бюджетов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</si>
  <si>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</si>
  <si>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</si>
  <si>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</si>
  <si>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</si>
  <si>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</si>
  <si>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</si>
  <si>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Увеличение остатков средств бюджетов</t>
  </si>
  <si>
    <t>710</t>
  </si>
  <si>
    <t>Увеличение остатков финансовых резервов бюджетов</t>
  </si>
  <si>
    <t xml:space="preserve">Увеличение остатков денежных средств финансовых резервов </t>
  </si>
  <si>
    <t>Увеличение остатков денежных средств финансовых резервов бюджетов</t>
  </si>
  <si>
    <t>Уменьшение остатков средств бюджетов</t>
  </si>
  <si>
    <t>720</t>
  </si>
  <si>
    <t>Уменьшение остатков финансовых резервов бюджетов</t>
  </si>
  <si>
    <t xml:space="preserve">Уменьшение остатков денежных средств финансовых резервов </t>
  </si>
  <si>
    <t>Уменьшение остатков денежных средств финансовых резервов бюджетов поселений</t>
  </si>
  <si>
    <t>Глава с/а                                                                 А.И.Куриленко</t>
  </si>
  <si>
    <t xml:space="preserve">                                  (подпись)                                      (расшифровка подписи)</t>
  </si>
  <si>
    <t>Главный бухгалтер                                                Т.И.Молодькова</t>
  </si>
  <si>
    <t xml:space="preserve">                                       (подпись)                (расшифровка подписи)</t>
  </si>
</sst>
</file>

<file path=xl/styles.xml><?xml version="1.0" encoding="utf-8"?>
<styleSheet xmlns="http://schemas.openxmlformats.org/spreadsheetml/2006/main">
  <numFmts count="2">
    <numFmt numFmtId="164" formatCode="_-\ #,##0.00_._-;\-\ #,##0.00_._-;_-\ &quot;-&quot;??_._-;_-@_-"/>
    <numFmt numFmtId="165" formatCode="_-* #,##0.00_._-;\-* #,##0.00_._-;_-* &quot;-&quot;??_._-;_-@_-"/>
  </numFmts>
  <fonts count="18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8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charset val="204"/>
    </font>
    <font>
      <sz val="9"/>
      <name val="Times New Roman"/>
      <family val="1"/>
      <charset val="204"/>
    </font>
    <font>
      <sz val="12"/>
      <name val="Arial Cyr"/>
      <charset val="204"/>
    </font>
    <font>
      <sz val="8"/>
      <color indexed="9"/>
      <name val="Arial Cyr"/>
      <family val="2"/>
      <charset val="204"/>
    </font>
    <font>
      <sz val="8"/>
      <color indexed="9"/>
      <name val="Arial Cyr"/>
      <charset val="204"/>
    </font>
    <font>
      <sz val="8"/>
      <color indexed="9"/>
      <name val="Courier New"/>
      <family val="3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color indexed="9"/>
      <name val="Arial"/>
      <family val="2"/>
      <charset val="204"/>
    </font>
    <font>
      <sz val="8"/>
      <name val="Arial Cyr"/>
    </font>
    <font>
      <sz val="10"/>
      <name val="Arial Cy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217">
    <xf numFmtId="0" fontId="0" fillId="0" borderId="0" xfId="0"/>
    <xf numFmtId="0" fontId="2" fillId="0" borderId="0" xfId="0" applyFont="1" applyProtection="1"/>
    <xf numFmtId="0" fontId="2" fillId="0" borderId="0" xfId="0" applyFont="1" applyBorder="1" applyProtection="1"/>
    <xf numFmtId="0" fontId="3" fillId="0" borderId="0" xfId="0" applyFont="1" applyAlignment="1" applyProtection="1">
      <alignment horizontal="centerContinuous"/>
    </xf>
    <xf numFmtId="0" fontId="4" fillId="0" borderId="0" xfId="0" applyFont="1" applyAlignment="1" applyProtection="1">
      <alignment horizontal="centerContinuous"/>
    </xf>
    <xf numFmtId="0" fontId="0" fillId="0" borderId="0" xfId="0" applyProtection="1"/>
    <xf numFmtId="0" fontId="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49" fontId="0" fillId="0" borderId="0" xfId="0" applyNumberFormat="1" applyProtection="1"/>
    <xf numFmtId="0" fontId="2" fillId="0" borderId="1" xfId="0" applyFont="1" applyBorder="1" applyAlignment="1" applyProtection="1">
      <alignment horizontal="center"/>
    </xf>
    <xf numFmtId="0" fontId="2" fillId="0" borderId="0" xfId="0" applyFont="1" applyAlignment="1" applyProtection="1">
      <alignment horizontal="left"/>
    </xf>
    <xf numFmtId="49" fontId="2" fillId="0" borderId="0" xfId="0" applyNumberFormat="1" applyFont="1" applyProtection="1"/>
    <xf numFmtId="49" fontId="2" fillId="0" borderId="2" xfId="0" applyNumberFormat="1" applyFont="1" applyBorder="1" applyAlignment="1" applyProtection="1">
      <alignment horizontal="centerContinuous"/>
    </xf>
    <xf numFmtId="14" fontId="2" fillId="0" borderId="3" xfId="0" applyNumberFormat="1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left"/>
    </xf>
    <xf numFmtId="49" fontId="2" fillId="0" borderId="4" xfId="0" applyNumberFormat="1" applyFont="1" applyBorder="1" applyProtection="1"/>
    <xf numFmtId="49" fontId="2" fillId="0" borderId="3" xfId="0" applyNumberFormat="1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left"/>
    </xf>
    <xf numFmtId="49" fontId="2" fillId="0" borderId="5" xfId="0" applyNumberFormat="1" applyFont="1" applyBorder="1" applyProtection="1"/>
    <xf numFmtId="49" fontId="2" fillId="0" borderId="3" xfId="0" applyNumberFormat="1" applyFont="1" applyBorder="1" applyProtection="1"/>
    <xf numFmtId="49" fontId="2" fillId="0" borderId="6" xfId="0" applyNumberFormat="1" applyFont="1" applyBorder="1" applyAlignment="1" applyProtection="1">
      <alignment horizontal="centerContinuous"/>
    </xf>
    <xf numFmtId="49" fontId="2" fillId="0" borderId="7" xfId="0" applyNumberFormat="1" applyFont="1" applyBorder="1" applyAlignment="1" applyProtection="1">
      <alignment horizontal="centerContinuous"/>
    </xf>
    <xf numFmtId="0" fontId="3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centerContinuous"/>
    </xf>
    <xf numFmtId="0" fontId="0" fillId="0" borderId="4" xfId="0" applyBorder="1" applyAlignment="1" applyProtection="1">
      <alignment horizontal="left"/>
    </xf>
    <xf numFmtId="0" fontId="0" fillId="0" borderId="4" xfId="0" applyBorder="1" applyAlignment="1" applyProtection="1"/>
    <xf numFmtId="49" fontId="0" fillId="0" borderId="4" xfId="0" applyNumberFormat="1" applyBorder="1" applyProtection="1"/>
    <xf numFmtId="0" fontId="0" fillId="0" borderId="4" xfId="0" applyBorder="1" applyProtection="1"/>
    <xf numFmtId="0" fontId="2" fillId="0" borderId="10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shrinkToFit="1"/>
    </xf>
    <xf numFmtId="0" fontId="2" fillId="0" borderId="9" xfId="0" applyFont="1" applyBorder="1" applyAlignment="1" applyProtection="1">
      <alignment horizontal="center" vertical="center" shrinkToFit="1"/>
    </xf>
    <xf numFmtId="49" fontId="2" fillId="0" borderId="9" xfId="0" applyNumberFormat="1" applyFont="1" applyBorder="1" applyAlignment="1" applyProtection="1">
      <alignment horizontal="center" vertical="center" shrinkToFit="1"/>
    </xf>
    <xf numFmtId="49" fontId="2" fillId="0" borderId="8" xfId="0" applyNumberFormat="1" applyFont="1" applyBorder="1" applyAlignment="1" applyProtection="1">
      <alignment horizontal="center" vertical="center" shrinkToFit="1"/>
    </xf>
    <xf numFmtId="49" fontId="2" fillId="0" borderId="13" xfId="0" applyNumberFormat="1" applyFont="1" applyBorder="1" applyAlignment="1" applyProtection="1">
      <alignment horizontal="center" vertical="center" shrinkToFit="1"/>
    </xf>
    <xf numFmtId="49" fontId="5" fillId="0" borderId="19" xfId="0" applyNumberFormat="1" applyFont="1" applyBorder="1" applyAlignment="1" applyProtection="1">
      <alignment horizontal="left" shrinkToFit="1"/>
    </xf>
    <xf numFmtId="49" fontId="5" fillId="0" borderId="19" xfId="0" applyNumberFormat="1" applyFont="1" applyBorder="1" applyAlignment="1" applyProtection="1">
      <alignment horizontal="center" shrinkToFit="1"/>
    </xf>
    <xf numFmtId="164" fontId="5" fillId="0" borderId="19" xfId="0" applyNumberFormat="1" applyFont="1" applyBorder="1" applyAlignment="1" applyProtection="1">
      <alignment horizontal="right" shrinkToFit="1"/>
    </xf>
    <xf numFmtId="49" fontId="2" fillId="0" borderId="19" xfId="0" applyNumberFormat="1" applyFont="1" applyBorder="1" applyAlignment="1" applyProtection="1">
      <alignment horizontal="left" shrinkToFit="1"/>
      <protection locked="0"/>
    </xf>
    <xf numFmtId="49" fontId="2" fillId="0" borderId="19" xfId="0" applyNumberFormat="1" applyFont="1" applyBorder="1" applyAlignment="1" applyProtection="1">
      <alignment horizontal="center" shrinkToFit="1"/>
    </xf>
    <xf numFmtId="2" fontId="1" fillId="0" borderId="19" xfId="0" applyNumberFormat="1" applyFont="1" applyBorder="1" applyAlignment="1" applyProtection="1">
      <alignment horizontal="right" shrinkToFit="1"/>
      <protection locked="0"/>
    </xf>
    <xf numFmtId="2" fontId="2" fillId="0" borderId="19" xfId="0" applyNumberFormat="1" applyFont="1" applyBorder="1" applyAlignment="1" applyProtection="1">
      <alignment horizontal="right" shrinkToFit="1"/>
      <protection locked="0"/>
    </xf>
    <xf numFmtId="164" fontId="2" fillId="0" borderId="19" xfId="0" applyNumberFormat="1" applyFont="1" applyBorder="1" applyAlignment="1" applyProtection="1">
      <alignment horizontal="right" shrinkToFit="1"/>
    </xf>
    <xf numFmtId="49" fontId="5" fillId="0" borderId="19" xfId="0" applyNumberFormat="1" applyFont="1" applyBorder="1" applyAlignment="1" applyProtection="1">
      <alignment horizontal="left" shrinkToFit="1"/>
      <protection locked="0"/>
    </xf>
    <xf numFmtId="2" fontId="5" fillId="0" borderId="19" xfId="0" applyNumberFormat="1" applyFont="1" applyBorder="1" applyAlignment="1" applyProtection="1">
      <alignment horizontal="right" shrinkToFit="1"/>
      <protection locked="0"/>
    </xf>
    <xf numFmtId="164" fontId="1" fillId="0" borderId="19" xfId="0" applyNumberFormat="1" applyFont="1" applyBorder="1" applyAlignment="1" applyProtection="1">
      <alignment horizontal="right" shrinkToFit="1"/>
    </xf>
    <xf numFmtId="49" fontId="1" fillId="0" borderId="19" xfId="0" applyNumberFormat="1" applyFont="1" applyBorder="1" applyAlignment="1" applyProtection="1">
      <alignment horizontal="left" shrinkToFit="1"/>
      <protection locked="0"/>
    </xf>
    <xf numFmtId="49" fontId="1" fillId="0" borderId="19" xfId="0" applyNumberFormat="1" applyFont="1" applyBorder="1" applyAlignment="1" applyProtection="1">
      <alignment horizontal="center" shrinkToFit="1"/>
    </xf>
    <xf numFmtId="2" fontId="5" fillId="0" borderId="19" xfId="0" applyNumberFormat="1" applyFont="1" applyBorder="1" applyAlignment="1" applyProtection="1">
      <alignment horizontal="right" shrinkToFit="1"/>
    </xf>
    <xf numFmtId="2" fontId="1" fillId="0" borderId="19" xfId="0" applyNumberFormat="1" applyFont="1" applyBorder="1" applyAlignment="1" applyProtection="1">
      <alignment horizontal="right" shrinkToFit="1"/>
    </xf>
    <xf numFmtId="0" fontId="6" fillId="0" borderId="0" xfId="0" applyFont="1" applyAlignment="1">
      <alignment wrapText="1"/>
    </xf>
    <xf numFmtId="49" fontId="1" fillId="0" borderId="9" xfId="0" applyNumberFormat="1" applyFont="1" applyBorder="1" applyAlignment="1" applyProtection="1">
      <alignment horizontal="center" shrinkToFit="1"/>
    </xf>
    <xf numFmtId="2" fontId="5" fillId="0" borderId="9" xfId="0" applyNumberFormat="1" applyFont="1" applyBorder="1" applyAlignment="1" applyProtection="1">
      <alignment horizontal="right" shrinkToFit="1"/>
      <protection locked="0"/>
    </xf>
    <xf numFmtId="2" fontId="1" fillId="0" borderId="9" xfId="0" applyNumberFormat="1" applyFont="1" applyBorder="1" applyAlignment="1" applyProtection="1">
      <alignment horizontal="right" shrinkToFit="1"/>
      <protection locked="0"/>
    </xf>
    <xf numFmtId="164" fontId="1" fillId="0" borderId="9" xfId="0" applyNumberFormat="1" applyFont="1" applyBorder="1" applyAlignment="1" applyProtection="1">
      <alignment horizontal="right" shrinkToFit="1"/>
    </xf>
    <xf numFmtId="0" fontId="6" fillId="0" borderId="19" xfId="0" applyFont="1" applyBorder="1" applyAlignment="1">
      <alignment wrapText="1"/>
    </xf>
    <xf numFmtId="164" fontId="5" fillId="0" borderId="19" xfId="0" applyNumberFormat="1" applyFont="1" applyBorder="1" applyAlignment="1" applyProtection="1">
      <alignment shrinkToFit="1"/>
    </xf>
    <xf numFmtId="49" fontId="7" fillId="0" borderId="19" xfId="0" applyNumberFormat="1" applyFont="1" applyBorder="1" applyAlignment="1" applyProtection="1">
      <alignment horizontal="center" shrinkToFit="1"/>
    </xf>
    <xf numFmtId="164" fontId="1" fillId="0" borderId="19" xfId="0" applyNumberFormat="1" applyFont="1" applyBorder="1" applyAlignment="1" applyProtection="1">
      <alignment shrinkToFit="1"/>
    </xf>
    <xf numFmtId="0" fontId="8" fillId="0" borderId="0" xfId="0" applyFont="1" applyAlignment="1" applyProtection="1">
      <alignment horizontal="left" shrinkToFit="1"/>
    </xf>
    <xf numFmtId="0" fontId="2" fillId="0" borderId="0" xfId="0" applyFont="1" applyBorder="1" applyAlignment="1" applyProtection="1">
      <alignment horizontal="left" shrinkToFit="1"/>
    </xf>
    <xf numFmtId="0" fontId="8" fillId="0" borderId="0" xfId="0" applyFont="1" applyBorder="1" applyAlignment="1" applyProtection="1">
      <alignment horizontal="left" shrinkToFit="1"/>
    </xf>
    <xf numFmtId="49" fontId="2" fillId="0" borderId="0" xfId="0" applyNumberFormat="1" applyFont="1" applyBorder="1" applyAlignment="1" applyProtection="1">
      <alignment shrinkToFit="1"/>
    </xf>
    <xf numFmtId="0" fontId="2" fillId="0" borderId="0" xfId="0" applyFont="1" applyBorder="1" applyAlignment="1" applyProtection="1">
      <alignment shrinkToFit="1"/>
    </xf>
    <xf numFmtId="0" fontId="2" fillId="0" borderId="0" xfId="0" applyFont="1" applyBorder="1" applyAlignment="1" applyProtection="1">
      <alignment horizontal="left"/>
    </xf>
    <xf numFmtId="49" fontId="2" fillId="0" borderId="0" xfId="0" applyNumberFormat="1" applyFont="1" applyAlignment="1" applyProtection="1"/>
    <xf numFmtId="49" fontId="2" fillId="0" borderId="0" xfId="0" applyNumberFormat="1" applyFont="1" applyBorder="1" applyAlignment="1" applyProtection="1"/>
    <xf numFmtId="0" fontId="1" fillId="0" borderId="4" xfId="0" applyFont="1" applyBorder="1" applyAlignment="1" applyProtection="1">
      <alignment horizontal="left"/>
    </xf>
    <xf numFmtId="0" fontId="1" fillId="0" borderId="4" xfId="0" applyFont="1" applyBorder="1" applyAlignment="1" applyProtection="1"/>
    <xf numFmtId="49" fontId="1" fillId="0" borderId="4" xfId="0" applyNumberFormat="1" applyFont="1" applyBorder="1" applyProtection="1"/>
    <xf numFmtId="49" fontId="1" fillId="0" borderId="4" xfId="0" applyNumberFormat="1" applyFont="1" applyBorder="1" applyAlignment="1" applyProtection="1"/>
    <xf numFmtId="0" fontId="2" fillId="0" borderId="14" xfId="0" applyFont="1" applyBorder="1" applyAlignment="1" applyProtection="1">
      <alignment horizontal="center"/>
    </xf>
    <xf numFmtId="0" fontId="2" fillId="0" borderId="10" xfId="0" applyFont="1" applyBorder="1" applyAlignment="1" applyProtection="1">
      <alignment horizontal="center"/>
    </xf>
    <xf numFmtId="49" fontId="2" fillId="0" borderId="10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vertical="center"/>
    </xf>
    <xf numFmtId="49" fontId="2" fillId="0" borderId="20" xfId="0" applyNumberFormat="1" applyFont="1" applyBorder="1" applyAlignment="1" applyProtection="1">
      <alignment vertical="top"/>
    </xf>
    <xf numFmtId="49" fontId="2" fillId="0" borderId="20" xfId="0" applyNumberFormat="1" applyFont="1" applyBorder="1" applyAlignment="1" applyProtection="1">
      <alignment vertical="center"/>
    </xf>
    <xf numFmtId="49" fontId="2" fillId="0" borderId="8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8" xfId="0" applyNumberFormat="1" applyFont="1" applyBorder="1" applyAlignment="1" applyProtection="1">
      <alignment horizontal="left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0" fontId="1" fillId="0" borderId="21" xfId="0" applyFont="1" applyBorder="1" applyAlignment="1" applyProtection="1">
      <alignment horizontal="left" vertical="center" shrinkToFit="1"/>
    </xf>
    <xf numFmtId="49" fontId="1" fillId="0" borderId="22" xfId="0" applyNumberFormat="1" applyFont="1" applyBorder="1" applyAlignment="1" applyProtection="1">
      <alignment horizontal="center" vertical="center" shrinkToFit="1"/>
    </xf>
    <xf numFmtId="49" fontId="1" fillId="0" borderId="23" xfId="0" applyNumberFormat="1" applyFont="1" applyBorder="1" applyAlignment="1" applyProtection="1">
      <alignment horizontal="center" vertical="center" shrinkToFit="1"/>
    </xf>
    <xf numFmtId="164" fontId="1" fillId="0" borderId="23" xfId="0" applyNumberFormat="1" applyFont="1" applyBorder="1" applyAlignment="1" applyProtection="1">
      <alignment horizontal="right" vertical="center" shrinkToFit="1"/>
    </xf>
    <xf numFmtId="164" fontId="1" fillId="0" borderId="24" xfId="0" applyNumberFormat="1" applyFont="1" applyBorder="1" applyAlignment="1" applyProtection="1">
      <alignment horizontal="right" vertical="center" shrinkToFit="1"/>
    </xf>
    <xf numFmtId="0" fontId="1" fillId="0" borderId="25" xfId="0" applyFont="1" applyBorder="1" applyAlignment="1" applyProtection="1">
      <alignment horizontal="left" vertical="center" shrinkToFit="1"/>
      <protection locked="0"/>
    </xf>
    <xf numFmtId="49" fontId="1" fillId="0" borderId="26" xfId="0" applyNumberFormat="1" applyFont="1" applyBorder="1" applyAlignment="1" applyProtection="1">
      <alignment horizontal="center" vertical="center" shrinkToFit="1"/>
    </xf>
    <xf numFmtId="49" fontId="9" fillId="0" borderId="19" xfId="0" applyNumberFormat="1" applyFont="1" applyBorder="1" applyAlignment="1" applyProtection="1">
      <alignment horizontal="center" vertical="center" shrinkToFit="1"/>
    </xf>
    <xf numFmtId="165" fontId="1" fillId="0" borderId="19" xfId="0" applyNumberFormat="1" applyFont="1" applyBorder="1" applyAlignment="1" applyProtection="1">
      <alignment horizontal="right" vertical="center" shrinkToFit="1"/>
      <protection locked="0"/>
    </xf>
    <xf numFmtId="164" fontId="1" fillId="0" borderId="19" xfId="0" applyNumberFormat="1" applyFont="1" applyBorder="1" applyAlignment="1" applyProtection="1">
      <alignment horizontal="right" vertical="center" shrinkToFit="1"/>
    </xf>
    <xf numFmtId="164" fontId="1" fillId="0" borderId="27" xfId="0" applyNumberFormat="1" applyFont="1" applyBorder="1" applyAlignment="1" applyProtection="1">
      <alignment horizontal="right" vertical="center" shrinkToFit="1"/>
    </xf>
    <xf numFmtId="49" fontId="1" fillId="0" borderId="28" xfId="0" applyNumberFormat="1" applyFont="1" applyBorder="1" applyAlignment="1" applyProtection="1">
      <alignment horizontal="center" vertical="center" shrinkToFit="1"/>
    </xf>
    <xf numFmtId="49" fontId="1" fillId="0" borderId="9" xfId="0" applyNumberFormat="1" applyFont="1" applyBorder="1" applyAlignment="1" applyProtection="1">
      <alignment horizontal="center" vertical="center" shrinkToFit="1"/>
    </xf>
    <xf numFmtId="165" fontId="1" fillId="0" borderId="9" xfId="0" applyNumberFormat="1" applyFont="1" applyBorder="1" applyAlignment="1" applyProtection="1">
      <alignment horizontal="right" vertical="center" shrinkToFit="1"/>
      <protection locked="0"/>
    </xf>
    <xf numFmtId="164" fontId="1" fillId="0" borderId="9" xfId="0" applyNumberFormat="1" applyFont="1" applyBorder="1" applyAlignment="1" applyProtection="1">
      <alignment horizontal="right" vertical="center" shrinkToFit="1"/>
    </xf>
    <xf numFmtId="164" fontId="1" fillId="0" borderId="29" xfId="0" applyNumberFormat="1" applyFont="1" applyBorder="1" applyAlignment="1" applyProtection="1">
      <alignment horizontal="right" vertical="center" shrinkToFit="1"/>
    </xf>
    <xf numFmtId="49" fontId="5" fillId="0" borderId="9" xfId="0" applyNumberFormat="1" applyFont="1" applyBorder="1" applyAlignment="1" applyProtection="1">
      <alignment horizontal="center" vertical="center" shrinkToFit="1"/>
    </xf>
    <xf numFmtId="2" fontId="5" fillId="0" borderId="9" xfId="0" applyNumberFormat="1" applyFont="1" applyBorder="1" applyAlignment="1" applyProtection="1">
      <alignment horizontal="center" vertical="center" shrinkToFit="1"/>
      <protection locked="0"/>
    </xf>
    <xf numFmtId="2" fontId="1" fillId="0" borderId="9" xfId="0" applyNumberFormat="1" applyFont="1" applyBorder="1" applyAlignment="1" applyProtection="1">
      <alignment horizontal="center" vertical="center" shrinkToFit="1"/>
      <protection locked="0"/>
    </xf>
    <xf numFmtId="2" fontId="1" fillId="0" borderId="9" xfId="0" applyNumberFormat="1" applyFont="1" applyBorder="1" applyAlignment="1" applyProtection="1">
      <alignment horizontal="center" vertical="center" shrinkToFit="1"/>
    </xf>
    <xf numFmtId="0" fontId="5" fillId="0" borderId="25" xfId="0" applyFont="1" applyBorder="1" applyAlignment="1" applyProtection="1">
      <alignment horizontal="left" vertical="center" shrinkToFit="1"/>
      <protection locked="0"/>
    </xf>
    <xf numFmtId="2" fontId="5" fillId="0" borderId="9" xfId="0" applyNumberFormat="1" applyFont="1" applyBorder="1" applyAlignment="1" applyProtection="1">
      <alignment horizontal="center" vertical="center" shrinkToFit="1"/>
    </xf>
    <xf numFmtId="49" fontId="5" fillId="0" borderId="28" xfId="0" applyNumberFormat="1" applyFont="1" applyBorder="1" applyAlignment="1" applyProtection="1">
      <alignment horizontal="center" vertical="center" shrinkToFit="1"/>
    </xf>
    <xf numFmtId="0" fontId="5" fillId="0" borderId="25" xfId="0" applyFont="1" applyBorder="1" applyAlignment="1" applyProtection="1">
      <alignment horizontal="left" vertical="center" wrapText="1" shrinkToFit="1"/>
      <protection locked="0"/>
    </xf>
    <xf numFmtId="0" fontId="1" fillId="0" borderId="25" xfId="0" applyFont="1" applyBorder="1" applyAlignment="1" applyProtection="1">
      <alignment horizontal="left" vertical="center" wrapText="1"/>
      <protection locked="0"/>
    </xf>
    <xf numFmtId="0" fontId="1" fillId="0" borderId="25" xfId="0" applyFont="1" applyBorder="1" applyAlignment="1" applyProtection="1">
      <alignment horizontal="left" vertical="center" wrapText="1" shrinkToFit="1"/>
      <protection locked="0"/>
    </xf>
    <xf numFmtId="2" fontId="1" fillId="0" borderId="19" xfId="0" applyNumberFormat="1" applyFont="1" applyBorder="1" applyAlignment="1" applyProtection="1">
      <alignment horizontal="center" vertical="center" shrinkToFit="1"/>
      <protection locked="0"/>
    </xf>
    <xf numFmtId="0" fontId="1" fillId="0" borderId="19" xfId="0" applyFont="1" applyBorder="1" applyAlignment="1" applyProtection="1">
      <alignment shrinkToFit="1"/>
    </xf>
    <xf numFmtId="2" fontId="5" fillId="0" borderId="19" xfId="0" applyNumberFormat="1" applyFont="1" applyBorder="1" applyAlignment="1" applyProtection="1">
      <alignment horizontal="center" vertical="center" shrinkToFit="1"/>
      <protection locked="0"/>
    </xf>
    <xf numFmtId="0" fontId="5" fillId="0" borderId="19" xfId="0" applyFont="1" applyBorder="1" applyAlignment="1" applyProtection="1">
      <alignment shrinkToFit="1"/>
    </xf>
    <xf numFmtId="0" fontId="1" fillId="0" borderId="0" xfId="0" applyFont="1" applyBorder="1" applyAlignment="1" applyProtection="1">
      <alignment horizontal="left" vertical="center" shrinkToFit="1"/>
      <protection locked="0"/>
    </xf>
    <xf numFmtId="0" fontId="9" fillId="0" borderId="19" xfId="0" applyFont="1" applyBorder="1" applyAlignment="1" applyProtection="1">
      <alignment horizontal="left" vertical="center" shrinkToFit="1"/>
    </xf>
    <xf numFmtId="49" fontId="5" fillId="0" borderId="8" xfId="0" applyNumberFormat="1" applyFont="1" applyBorder="1" applyAlignment="1" applyProtection="1">
      <alignment horizontal="center" vertical="center" shrinkToFit="1"/>
    </xf>
    <xf numFmtId="0" fontId="1" fillId="0" borderId="25" xfId="0" applyFont="1" applyBorder="1" applyAlignment="1" applyProtection="1">
      <alignment horizontal="left" vertical="center" wrapText="1"/>
    </xf>
    <xf numFmtId="49" fontId="1" fillId="0" borderId="30" xfId="0" applyNumberFormat="1" applyFont="1" applyBorder="1" applyAlignment="1" applyProtection="1">
      <alignment horizontal="center" vertical="center" shrinkToFit="1"/>
    </xf>
    <xf numFmtId="49" fontId="10" fillId="0" borderId="30" xfId="0" applyNumberFormat="1" applyFont="1" applyBorder="1" applyAlignment="1" applyProtection="1">
      <alignment horizontal="center" vertical="center" shrinkToFit="1"/>
    </xf>
    <xf numFmtId="2" fontId="1" fillId="0" borderId="30" xfId="0" applyNumberFormat="1" applyFont="1" applyBorder="1" applyAlignment="1" applyProtection="1">
      <alignment horizontal="center" vertical="center" shrinkToFit="1"/>
    </xf>
    <xf numFmtId="2" fontId="1" fillId="0" borderId="0" xfId="0" applyNumberFormat="1" applyFont="1" applyBorder="1" applyAlignment="1" applyProtection="1">
      <alignment horizontal="center" vertical="center" shrinkToFit="1"/>
    </xf>
    <xf numFmtId="0" fontId="1" fillId="0" borderId="0" xfId="0" applyFont="1" applyProtection="1"/>
    <xf numFmtId="0" fontId="1" fillId="0" borderId="19" xfId="0" applyFont="1" applyBorder="1" applyAlignment="1" applyProtection="1">
      <alignment horizontal="center" vertical="center" shrinkToFit="1"/>
    </xf>
    <xf numFmtId="49" fontId="2" fillId="0" borderId="19" xfId="0" applyNumberFormat="1" applyFont="1" applyBorder="1" applyAlignment="1" applyProtection="1">
      <alignment horizontal="center" vertical="center" shrinkToFit="1"/>
    </xf>
    <xf numFmtId="2" fontId="1" fillId="0" borderId="19" xfId="0" applyNumberFormat="1" applyFont="1" applyBorder="1" applyAlignment="1" applyProtection="1">
      <alignment horizontal="center" vertical="center" shrinkToFit="1"/>
    </xf>
    <xf numFmtId="0" fontId="1" fillId="0" borderId="0" xfId="0" applyFont="1" applyBorder="1" applyProtection="1"/>
    <xf numFmtId="0" fontId="0" fillId="0" borderId="0" xfId="0" applyNumberFormat="1" applyFill="1"/>
    <xf numFmtId="0" fontId="2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top"/>
    </xf>
    <xf numFmtId="49" fontId="2" fillId="0" borderId="17" xfId="0" applyNumberFormat="1" applyFont="1" applyBorder="1" applyAlignment="1" applyProtection="1">
      <alignment horizontal="center" vertical="center"/>
    </xf>
    <xf numFmtId="164" fontId="2" fillId="0" borderId="17" xfId="0" applyNumberFormat="1" applyFont="1" applyBorder="1" applyAlignment="1" applyProtection="1">
      <alignment horizontal="right" vertical="center" shrinkToFit="1"/>
    </xf>
    <xf numFmtId="164" fontId="2" fillId="0" borderId="31" xfId="0" applyNumberFormat="1" applyFont="1" applyBorder="1" applyAlignment="1" applyProtection="1">
      <alignment horizontal="right" vertical="center" shrinkToFit="1"/>
    </xf>
    <xf numFmtId="49" fontId="2" fillId="0" borderId="17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 applyProtection="1">
      <alignment horizontal="right" vertical="center" shrinkToFit="1"/>
      <protection locked="0"/>
    </xf>
    <xf numFmtId="164" fontId="2" fillId="0" borderId="19" xfId="0" applyNumberFormat="1" applyFont="1" applyBorder="1" applyAlignment="1" applyProtection="1">
      <alignment horizontal="right" vertical="center" shrinkToFit="1"/>
    </xf>
    <xf numFmtId="164" fontId="2" fillId="0" borderId="27" xfId="0" applyNumberFormat="1" applyFont="1" applyBorder="1" applyAlignment="1" applyProtection="1">
      <alignment horizontal="right" vertical="center" shrinkToFit="1"/>
    </xf>
    <xf numFmtId="164" fontId="1" fillId="0" borderId="17" xfId="0" applyNumberFormat="1" applyFont="1" applyBorder="1" applyAlignment="1" applyProtection="1">
      <alignment horizontal="right" vertical="center" shrinkToFit="1"/>
    </xf>
    <xf numFmtId="49" fontId="2" fillId="0" borderId="9" xfId="0" applyNumberFormat="1" applyFont="1" applyBorder="1" applyAlignment="1">
      <alignment horizontal="center" vertical="center"/>
    </xf>
    <xf numFmtId="2" fontId="2" fillId="0" borderId="9" xfId="0" applyNumberFormat="1" applyFont="1" applyBorder="1" applyAlignment="1" applyProtection="1">
      <alignment horizontal="right" vertical="center" shrinkToFit="1"/>
      <protection locked="0"/>
    </xf>
    <xf numFmtId="164" fontId="2" fillId="0" borderId="9" xfId="0" applyNumberFormat="1" applyFont="1" applyBorder="1" applyAlignment="1" applyProtection="1">
      <alignment horizontal="right" vertical="center" shrinkToFit="1"/>
    </xf>
    <xf numFmtId="164" fontId="2" fillId="0" borderId="29" xfId="0" applyNumberFormat="1" applyFont="1" applyBorder="1" applyAlignment="1" applyProtection="1">
      <alignment horizontal="right" vertical="center" shrinkToFit="1"/>
    </xf>
    <xf numFmtId="49" fontId="8" fillId="0" borderId="30" xfId="0" applyNumberFormat="1" applyFont="1" applyBorder="1" applyAlignment="1">
      <alignment horizontal="right" vertical="center"/>
    </xf>
    <xf numFmtId="2" fontId="2" fillId="0" borderId="30" xfId="0" applyNumberFormat="1" applyFont="1" applyBorder="1" applyAlignment="1">
      <alignment horizontal="right" vertical="center" shrinkToFi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2" fillId="0" borderId="0" xfId="0" applyFont="1" applyBorder="1" applyAlignment="1">
      <alignment horizontal="left"/>
    </xf>
    <xf numFmtId="49" fontId="0" fillId="0" borderId="0" xfId="0" applyNumberFormat="1"/>
    <xf numFmtId="0" fontId="2" fillId="0" borderId="25" xfId="0" applyFont="1" applyBorder="1"/>
    <xf numFmtId="0" fontId="0" fillId="0" borderId="32" xfId="0" applyBorder="1"/>
    <xf numFmtId="0" fontId="2" fillId="0" borderId="33" xfId="0" applyFont="1" applyBorder="1"/>
    <xf numFmtId="0" fontId="0" fillId="0" borderId="34" xfId="0" applyBorder="1"/>
    <xf numFmtId="49" fontId="2" fillId="0" borderId="35" xfId="0" applyNumberFormat="1" applyFont="1" applyBorder="1" applyAlignment="1">
      <alignment horizontal="center" vertical="center"/>
    </xf>
    <xf numFmtId="49" fontId="2" fillId="0" borderId="25" xfId="0" applyNumberFormat="1" applyFont="1" applyBorder="1" applyAlignment="1">
      <alignment horizontal="center" vertical="center"/>
    </xf>
    <xf numFmtId="49" fontId="2" fillId="0" borderId="36" xfId="0" applyNumberFormat="1" applyFont="1" applyBorder="1" applyAlignment="1">
      <alignment horizontal="center" vertical="center"/>
    </xf>
    <xf numFmtId="0" fontId="0" fillId="0" borderId="0" xfId="0" applyNumberFormat="1"/>
    <xf numFmtId="0" fontId="0" fillId="0" borderId="0" xfId="0" applyNumberFormat="1" applyFill="1" applyAlignment="1">
      <alignment horizontal="left"/>
    </xf>
    <xf numFmtId="0" fontId="0" fillId="0" borderId="0" xfId="0" applyNumberFormat="1" applyFill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12" fillId="0" borderId="25" xfId="0" applyFont="1" applyBorder="1" applyAlignment="1" applyProtection="1">
      <alignment wrapText="1"/>
    </xf>
    <xf numFmtId="49" fontId="13" fillId="0" borderId="37" xfId="0" applyNumberFormat="1" applyFont="1" applyBorder="1" applyAlignment="1" applyProtection="1">
      <alignment horizontal="center" vertical="center"/>
    </xf>
    <xf numFmtId="49" fontId="13" fillId="0" borderId="38" xfId="0" applyNumberFormat="1" applyFont="1" applyBorder="1" applyAlignment="1" applyProtection="1">
      <alignment horizontal="center" vertical="center"/>
    </xf>
    <xf numFmtId="0" fontId="14" fillId="0" borderId="39" xfId="0" applyFont="1" applyFill="1" applyBorder="1" applyAlignment="1" applyProtection="1">
      <alignment wrapText="1"/>
      <protection locked="0"/>
    </xf>
    <xf numFmtId="49" fontId="13" fillId="0" borderId="40" xfId="0" applyNumberFormat="1" applyFont="1" applyFill="1" applyBorder="1" applyAlignment="1">
      <alignment horizontal="center" vertical="center"/>
    </xf>
    <xf numFmtId="0" fontId="12" fillId="0" borderId="39" xfId="0" applyFont="1" applyFill="1" applyBorder="1" applyAlignment="1" applyProtection="1">
      <protection locked="0"/>
    </xf>
    <xf numFmtId="0" fontId="12" fillId="0" borderId="39" xfId="0" applyFont="1" applyFill="1" applyBorder="1" applyAlignment="1" applyProtection="1">
      <alignment wrapText="1"/>
      <protection locked="0"/>
    </xf>
    <xf numFmtId="0" fontId="13" fillId="0" borderId="39" xfId="0" applyFont="1" applyFill="1" applyBorder="1" applyAlignment="1" applyProtection="1">
      <alignment wrapText="1"/>
      <protection locked="0"/>
    </xf>
    <xf numFmtId="0" fontId="13" fillId="0" borderId="41" xfId="0" applyFont="1" applyFill="1" applyBorder="1" applyAlignment="1" applyProtection="1">
      <alignment wrapText="1"/>
      <protection locked="0"/>
    </xf>
    <xf numFmtId="0" fontId="13" fillId="0" borderId="19" xfId="0" applyFont="1" applyFill="1" applyBorder="1" applyAlignment="1" applyProtection="1">
      <alignment wrapText="1"/>
      <protection locked="0"/>
    </xf>
    <xf numFmtId="49" fontId="13" fillId="0" borderId="8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wrapText="1"/>
    </xf>
    <xf numFmtId="49" fontId="13" fillId="0" borderId="30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2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14" fontId="2" fillId="0" borderId="0" xfId="0" applyNumberFormat="1" applyFont="1" applyAlignment="1">
      <alignment horizontal="left"/>
    </xf>
    <xf numFmtId="0" fontId="0" fillId="0" borderId="0" xfId="0" applyNumberFormat="1" applyAlignment="1">
      <alignment horizontal="left"/>
    </xf>
    <xf numFmtId="0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8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18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58;&#1095;&#1077;&#1090;2017&#1084;&#1077;&#1089;&#1103;&#1095;&#1085;&#1099;&#1081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Оглавление"/>
      <sheetName val="Настройка"/>
      <sheetName val="Сверка"/>
      <sheetName val="Ф0503121"/>
      <sheetName val="Ф0503125 (доходы)"/>
      <sheetName val="Ф0503125 (расходы)"/>
      <sheetName val="Ф0503125 (ИФ)"/>
      <sheetName val="Ф0503125П1 (доходы)"/>
      <sheetName val="Ф0503125П1 (расходы)"/>
      <sheetName val="Ф0503125П1 (ИФ)"/>
      <sheetName val="Ф0503125П2 (доходы)"/>
      <sheetName val="Ф0503125П2 (расходы)"/>
      <sheetName val="Ф0503125П2 (ИФ)"/>
      <sheetName val="Ф0503126"/>
      <sheetName val="Ф0503127 (доходы)"/>
      <sheetName val="Ф0503127 (расходы)"/>
      <sheetName val="Ф0503127 (ИФ)"/>
      <sheetName val="Ф0503v27 (доходы)"/>
      <sheetName val="Ф0503v27 (расходы)"/>
      <sheetName val="Ф0503v27 (ИФ)"/>
      <sheetName val="Ф0503129"/>
      <sheetName val="Ф0503130"/>
      <sheetName val="Ф0503130справка"/>
      <sheetName val="Ф0503164 (доходы)"/>
      <sheetName val="Ф0503164 (расходы)"/>
      <sheetName val="Ф0503164 (ИФ)"/>
      <sheetName val="Ф0503164v (доходы)"/>
      <sheetName val="Ф0503164v (расходы)"/>
      <sheetName val="Ф0503164v (ИФ)"/>
      <sheetName val="Ф0503166"/>
      <sheetName val="Ф0503167"/>
      <sheetName val="Ф0503168 (ОС)"/>
      <sheetName val="Ф0503168 (НМА)"/>
      <sheetName val="Ф0503168 (НПА)"/>
      <sheetName val="Ф0503168 (МЗ)"/>
      <sheetName val="Ф0503169 (469)"/>
      <sheetName val="Ф0503169 (469v)"/>
      <sheetName val="Ф0503169 (459)"/>
      <sheetName val="Ф0503169 (459v)"/>
      <sheetName val="Ф0503171"/>
      <sheetName val="Ф0503171v"/>
      <sheetName val="Ф0503172"/>
      <sheetName val="Ф0503176"/>
      <sheetName val="Ф0503173"/>
      <sheetName val="Ф0503173v"/>
      <sheetName val="Ф0503179 (доходы)"/>
      <sheetName val="Ф0503179 (расходы)"/>
      <sheetName val="Ф0503179 (ИФ)"/>
      <sheetName val="Ф0503387"/>
      <sheetName val="Пояснитзап1"/>
      <sheetName val="Пояснитзап2"/>
      <sheetName val="Пояснитзап3"/>
      <sheetName val="Пояснитзап4"/>
      <sheetName val="Пояснитзап5"/>
      <sheetName val="Пояснитзап6"/>
      <sheetName val="Пояснитзап71"/>
      <sheetName val="Пояснитзап72"/>
      <sheetName val="Пояснитзап8"/>
      <sheetName val="Пояснитзап9"/>
      <sheetName val="Пояснитзап10"/>
      <sheetName val="sp"/>
      <sheetName val="Исполнение"/>
      <sheetName val="ОТчет2017месячный"/>
    </sheetNames>
    <definedNames>
      <definedName name="cmbGoMainPage_Click"/>
      <definedName name="cmbGoOptionsPage_Click"/>
      <definedName name="cmbKBK_Click"/>
      <definedName name="ExportForms"/>
    </definedNames>
    <sheetDataSet>
      <sheetData sheetId="0"/>
      <sheetData sheetId="1">
        <row r="3">
          <cell r="B3" t="str">
            <v>Вельжичская сельская администрация</v>
          </cell>
        </row>
        <row r="5">
          <cell r="B5" t="str">
            <v>руб.,коп.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0">
          <cell r="E20">
            <v>593665.92999999993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9"/>
  <sheetViews>
    <sheetView topLeftCell="A34" workbookViewId="0">
      <selection activeCell="D51" sqref="D51"/>
    </sheetView>
  </sheetViews>
  <sheetFormatPr defaultRowHeight="15"/>
  <cols>
    <col min="1" max="1" width="28.42578125" style="7" customWidth="1"/>
    <col min="2" max="2" width="13.7109375" style="7" customWidth="1"/>
    <col min="3" max="3" width="17.85546875" style="7" customWidth="1"/>
    <col min="4" max="4" width="12.140625" style="8" customWidth="1"/>
    <col min="5" max="5" width="15.42578125" style="8" customWidth="1"/>
    <col min="6" max="6" width="7.85546875" style="8" customWidth="1"/>
    <col min="7" max="7" width="7" style="8" customWidth="1"/>
    <col min="8" max="8" width="12.5703125" style="8" customWidth="1"/>
    <col min="9" max="9" width="11.140625" style="5" customWidth="1"/>
  </cols>
  <sheetData>
    <row r="1" spans="1:9">
      <c r="A1" s="1"/>
      <c r="B1" s="1"/>
      <c r="C1" s="1"/>
      <c r="D1" s="1"/>
      <c r="E1" s="1"/>
      <c r="F1" s="1"/>
      <c r="G1" s="1"/>
      <c r="H1" s="1"/>
      <c r="I1" s="2"/>
    </row>
    <row r="2" spans="1:9">
      <c r="A2" s="3" t="s">
        <v>0</v>
      </c>
      <c r="B2" s="3"/>
      <c r="C2" s="4"/>
      <c r="D2" s="4"/>
      <c r="E2" s="4"/>
      <c r="F2" s="4"/>
      <c r="G2" s="4"/>
      <c r="H2" s="4"/>
    </row>
    <row r="3" spans="1:9" ht="15.75" thickBot="1">
      <c r="A3" s="6" t="s">
        <v>1</v>
      </c>
      <c r="E3" s="4"/>
      <c r="F3" s="4"/>
      <c r="G3" s="4"/>
      <c r="H3" s="4"/>
      <c r="I3" s="9" t="s">
        <v>2</v>
      </c>
    </row>
    <row r="4" spans="1:9">
      <c r="A4" s="10"/>
      <c r="B4" s="10"/>
      <c r="C4" s="10"/>
      <c r="D4" s="1"/>
      <c r="E4" s="1"/>
      <c r="F4" s="1"/>
      <c r="G4" s="1"/>
      <c r="H4" s="11" t="s">
        <v>3</v>
      </c>
      <c r="I4" s="12" t="s">
        <v>4</v>
      </c>
    </row>
    <row r="5" spans="1:9">
      <c r="A5" s="191" t="s">
        <v>5</v>
      </c>
      <c r="B5" s="191"/>
      <c r="C5" s="191"/>
      <c r="D5" s="191"/>
      <c r="E5" s="191"/>
      <c r="F5" s="191"/>
      <c r="G5" s="191"/>
      <c r="H5" s="10" t="s">
        <v>6</v>
      </c>
      <c r="I5" s="13">
        <v>42947</v>
      </c>
    </row>
    <row r="6" spans="1:9">
      <c r="A6" s="14" t="str">
        <f>"Учреждение (главный распорядитель (распорядитель), получатель) : " &amp; [1]Настройка!B3</f>
        <v>Учреждение (главный распорядитель (распорядитель), получатель) : Вельжичская сельская администрация</v>
      </c>
      <c r="B6" s="14"/>
      <c r="C6" s="14" t="s">
        <v>7</v>
      </c>
      <c r="D6" s="15"/>
      <c r="E6" s="15"/>
      <c r="F6" s="15"/>
      <c r="G6" s="15"/>
      <c r="H6" s="10" t="s">
        <v>8</v>
      </c>
      <c r="I6" s="16" t="s">
        <v>9</v>
      </c>
    </row>
    <row r="7" spans="1:9">
      <c r="A7" s="17" t="str">
        <f>"Наименование бюджета: "  &amp; [1]Настройка!B4</f>
        <v xml:space="preserve">Наименование бюджета: </v>
      </c>
      <c r="B7" s="17"/>
      <c r="C7" s="17"/>
      <c r="D7" s="18"/>
      <c r="E7" s="18"/>
      <c r="F7" s="18"/>
      <c r="G7" s="18"/>
      <c r="H7" s="10"/>
      <c r="I7" s="19"/>
    </row>
    <row r="8" spans="1:9">
      <c r="A8" s="17" t="s">
        <v>10</v>
      </c>
      <c r="B8" s="17"/>
      <c r="C8" s="17"/>
      <c r="D8" s="18"/>
      <c r="E8" s="18"/>
      <c r="F8" s="18"/>
      <c r="G8" s="18"/>
      <c r="H8" s="10"/>
      <c r="I8" s="20"/>
    </row>
    <row r="9" spans="1:9" ht="15.75" thickBot="1">
      <c r="A9" s="17" t="str">
        <f>"Единица измерения: " &amp;[1]Настройка!B5</f>
        <v>Единица измерения: руб.,коп.</v>
      </c>
      <c r="B9" s="17"/>
      <c r="C9" s="17"/>
      <c r="D9" s="18"/>
      <c r="E9" s="18"/>
      <c r="F9" s="18"/>
      <c r="G9" s="18"/>
      <c r="H9" s="10" t="s">
        <v>11</v>
      </c>
      <c r="I9" s="21" t="s">
        <v>12</v>
      </c>
    </row>
    <row r="10" spans="1:9">
      <c r="B10" s="22"/>
      <c r="C10" s="22" t="s">
        <v>13</v>
      </c>
      <c r="D10" s="11"/>
      <c r="E10" s="11"/>
      <c r="F10" s="11"/>
      <c r="G10" s="11"/>
      <c r="H10" s="11"/>
      <c r="I10" s="23"/>
    </row>
    <row r="11" spans="1:9">
      <c r="A11" s="24"/>
      <c r="B11" s="24"/>
      <c r="C11" s="25"/>
      <c r="D11" s="26"/>
      <c r="E11" s="26"/>
      <c r="F11" s="26"/>
      <c r="G11" s="26"/>
      <c r="H11" s="26"/>
      <c r="I11" s="27"/>
    </row>
    <row r="12" spans="1:9">
      <c r="A12" s="192" t="s">
        <v>14</v>
      </c>
      <c r="B12" s="195" t="s">
        <v>15</v>
      </c>
      <c r="C12" s="28"/>
      <c r="D12" s="198" t="s">
        <v>16</v>
      </c>
      <c r="E12" s="201" t="s">
        <v>17</v>
      </c>
      <c r="F12" s="202"/>
      <c r="G12" s="202"/>
      <c r="H12" s="203"/>
      <c r="I12" s="204" t="s">
        <v>18</v>
      </c>
    </row>
    <row r="13" spans="1:9">
      <c r="A13" s="193"/>
      <c r="B13" s="196"/>
      <c r="C13" s="29"/>
      <c r="D13" s="199"/>
      <c r="E13" s="198" t="s">
        <v>19</v>
      </c>
      <c r="F13" s="198" t="s">
        <v>20</v>
      </c>
      <c r="G13" s="198" t="s">
        <v>21</v>
      </c>
      <c r="H13" s="198" t="s">
        <v>22</v>
      </c>
      <c r="I13" s="205"/>
    </row>
    <row r="14" spans="1:9">
      <c r="A14" s="193"/>
      <c r="B14" s="196"/>
      <c r="C14" s="28" t="s">
        <v>23</v>
      </c>
      <c r="D14" s="199"/>
      <c r="E14" s="199"/>
      <c r="F14" s="199"/>
      <c r="G14" s="199"/>
      <c r="H14" s="199"/>
      <c r="I14" s="205"/>
    </row>
    <row r="15" spans="1:9">
      <c r="A15" s="193"/>
      <c r="B15" s="196"/>
      <c r="C15" s="29"/>
      <c r="D15" s="199"/>
      <c r="E15" s="199"/>
      <c r="F15" s="199"/>
      <c r="G15" s="199"/>
      <c r="H15" s="199"/>
      <c r="I15" s="205"/>
    </row>
    <row r="16" spans="1:9">
      <c r="A16" s="193"/>
      <c r="B16" s="196"/>
      <c r="C16" s="29"/>
      <c r="D16" s="199"/>
      <c r="E16" s="199"/>
      <c r="F16" s="199"/>
      <c r="G16" s="199"/>
      <c r="H16" s="199"/>
      <c r="I16" s="205"/>
    </row>
    <row r="17" spans="1:9">
      <c r="A17" s="193"/>
      <c r="B17" s="196"/>
      <c r="C17" s="29"/>
      <c r="D17" s="199"/>
      <c r="E17" s="199"/>
      <c r="F17" s="199"/>
      <c r="G17" s="199"/>
      <c r="H17" s="199"/>
      <c r="I17" s="205"/>
    </row>
    <row r="18" spans="1:9">
      <c r="A18" s="194"/>
      <c r="B18" s="197"/>
      <c r="C18" s="29"/>
      <c r="D18" s="200"/>
      <c r="E18" s="200"/>
      <c r="F18" s="200"/>
      <c r="G18" s="200"/>
      <c r="H18" s="200"/>
      <c r="I18" s="206"/>
    </row>
    <row r="19" spans="1:9">
      <c r="A19" s="30">
        <v>1</v>
      </c>
      <c r="B19" s="31">
        <v>2</v>
      </c>
      <c r="C19" s="31">
        <v>3</v>
      </c>
      <c r="D19" s="32" t="s">
        <v>24</v>
      </c>
      <c r="E19" s="33" t="s">
        <v>25</v>
      </c>
      <c r="F19" s="32" t="s">
        <v>26</v>
      </c>
      <c r="G19" s="32" t="s">
        <v>27</v>
      </c>
      <c r="H19" s="32" t="s">
        <v>28</v>
      </c>
      <c r="I19" s="34" t="s">
        <v>29</v>
      </c>
    </row>
    <row r="20" spans="1:9">
      <c r="A20" s="35" t="s">
        <v>30</v>
      </c>
      <c r="B20" s="36" t="s">
        <v>31</v>
      </c>
      <c r="C20" s="36" t="s">
        <v>32</v>
      </c>
      <c r="D20" s="37">
        <f>D23+D59</f>
        <v>971271</v>
      </c>
      <c r="E20" s="37">
        <f>E23+E59</f>
        <v>593665.92999999993</v>
      </c>
      <c r="F20" s="37"/>
      <c r="G20" s="37"/>
      <c r="H20" s="37">
        <f>E20</f>
        <v>593665.92999999993</v>
      </c>
      <c r="I20" s="37">
        <f>D20-E20</f>
        <v>377605.07000000007</v>
      </c>
    </row>
    <row r="21" spans="1:9">
      <c r="A21" s="38"/>
      <c r="B21" s="39"/>
      <c r="C21" s="39"/>
      <c r="D21" s="40"/>
      <c r="E21" s="41"/>
      <c r="F21" s="41"/>
      <c r="G21" s="41"/>
      <c r="H21" s="41"/>
      <c r="I21" s="42"/>
    </row>
    <row r="22" spans="1:9">
      <c r="A22" s="38"/>
      <c r="B22" s="39"/>
      <c r="C22" s="39"/>
      <c r="D22" s="40"/>
      <c r="E22" s="41"/>
      <c r="F22" s="41"/>
      <c r="G22" s="41"/>
      <c r="H22" s="41"/>
      <c r="I22" s="42"/>
    </row>
    <row r="23" spans="1:9">
      <c r="A23" s="43" t="s">
        <v>33</v>
      </c>
      <c r="B23" s="36" t="s">
        <v>31</v>
      </c>
      <c r="C23" s="36" t="s">
        <v>32</v>
      </c>
      <c r="D23" s="44">
        <f>D24+D32+D39+D54+D57</f>
        <v>438990</v>
      </c>
      <c r="E23" s="44">
        <f>E24+E32+E39+E54+E57+E58</f>
        <v>338072.18</v>
      </c>
      <c r="F23" s="44"/>
      <c r="G23" s="44"/>
      <c r="H23" s="37">
        <f t="shared" ref="H23:H63" si="0">E23</f>
        <v>338072.18</v>
      </c>
      <c r="I23" s="37">
        <f>D23-E23</f>
        <v>100917.82</v>
      </c>
    </row>
    <row r="24" spans="1:9">
      <c r="A24" s="43" t="s">
        <v>34</v>
      </c>
      <c r="B24" s="36" t="s">
        <v>31</v>
      </c>
      <c r="C24" s="36" t="s">
        <v>35</v>
      </c>
      <c r="D24" s="44">
        <v>13500</v>
      </c>
      <c r="E24" s="44">
        <f>E28+E29</f>
        <v>7320.66</v>
      </c>
      <c r="F24" s="44"/>
      <c r="G24" s="44"/>
      <c r="H24" s="37">
        <f t="shared" si="0"/>
        <v>7320.66</v>
      </c>
      <c r="I24" s="37">
        <f>D24-E24</f>
        <v>6179.34</v>
      </c>
    </row>
    <row r="25" spans="1:9">
      <c r="A25" s="38"/>
      <c r="B25" s="39" t="s">
        <v>31</v>
      </c>
      <c r="C25" s="39"/>
      <c r="D25" s="41"/>
      <c r="E25" s="41"/>
      <c r="F25" s="41"/>
      <c r="G25" s="41"/>
      <c r="H25" s="45">
        <f t="shared" si="0"/>
        <v>0</v>
      </c>
      <c r="I25" s="37">
        <f>D25-E25</f>
        <v>0</v>
      </c>
    </row>
    <row r="26" spans="1:9">
      <c r="A26" s="38"/>
      <c r="B26" s="39"/>
      <c r="C26" s="39"/>
      <c r="D26" s="41"/>
      <c r="E26" s="41"/>
      <c r="F26" s="41"/>
      <c r="G26" s="41"/>
      <c r="H26" s="45">
        <f t="shared" si="0"/>
        <v>0</v>
      </c>
      <c r="I26" s="37">
        <f>D26-E26</f>
        <v>0</v>
      </c>
    </row>
    <row r="27" spans="1:9">
      <c r="A27" s="38"/>
      <c r="B27" s="39" t="s">
        <v>31</v>
      </c>
      <c r="C27" s="39"/>
      <c r="D27" s="41"/>
      <c r="E27" s="41"/>
      <c r="F27" s="41"/>
      <c r="G27" s="41"/>
      <c r="H27" s="45">
        <f t="shared" si="0"/>
        <v>0</v>
      </c>
      <c r="I27" s="37">
        <f>D27-E27</f>
        <v>0</v>
      </c>
    </row>
    <row r="28" spans="1:9">
      <c r="A28" s="38" t="s">
        <v>36</v>
      </c>
      <c r="B28" s="39" t="s">
        <v>31</v>
      </c>
      <c r="C28" s="39" t="s">
        <v>37</v>
      </c>
      <c r="D28" s="41">
        <v>0</v>
      </c>
      <c r="E28" s="41">
        <v>7320.26</v>
      </c>
      <c r="F28" s="41"/>
      <c r="G28" s="41"/>
      <c r="H28" s="45">
        <f t="shared" si="0"/>
        <v>7320.26</v>
      </c>
      <c r="I28" s="37"/>
    </row>
    <row r="29" spans="1:9">
      <c r="A29" s="38" t="s">
        <v>36</v>
      </c>
      <c r="B29" s="39" t="s">
        <v>31</v>
      </c>
      <c r="C29" s="39" t="s">
        <v>38</v>
      </c>
      <c r="D29" s="41"/>
      <c r="E29" s="41">
        <v>0.4</v>
      </c>
      <c r="F29" s="41"/>
      <c r="G29" s="41"/>
      <c r="H29" s="45">
        <f t="shared" si="0"/>
        <v>0.4</v>
      </c>
      <c r="I29" s="37"/>
    </row>
    <row r="30" spans="1:9">
      <c r="A30" s="38" t="s">
        <v>36</v>
      </c>
      <c r="B30" s="39" t="s">
        <v>31</v>
      </c>
      <c r="C30" s="39" t="s">
        <v>39</v>
      </c>
      <c r="D30" s="41"/>
      <c r="E30" s="41"/>
      <c r="F30" s="41"/>
      <c r="G30" s="41"/>
      <c r="H30" s="45">
        <f t="shared" si="0"/>
        <v>0</v>
      </c>
      <c r="I30" s="37"/>
    </row>
    <row r="31" spans="1:9">
      <c r="A31" s="38" t="s">
        <v>36</v>
      </c>
      <c r="B31" s="39" t="s">
        <v>31</v>
      </c>
      <c r="C31" s="39" t="s">
        <v>40</v>
      </c>
      <c r="D31" s="41"/>
      <c r="E31" s="41"/>
      <c r="F31" s="41"/>
      <c r="G31" s="41"/>
      <c r="H31" s="45">
        <f t="shared" si="0"/>
        <v>0</v>
      </c>
      <c r="I31" s="37"/>
    </row>
    <row r="32" spans="1:9">
      <c r="A32" s="43" t="s">
        <v>41</v>
      </c>
      <c r="B32" s="36" t="s">
        <v>31</v>
      </c>
      <c r="C32" s="36" t="s">
        <v>42</v>
      </c>
      <c r="D32" s="44">
        <f>D33</f>
        <v>29000</v>
      </c>
      <c r="E32" s="44">
        <f>E34+E36+E37+E38</f>
        <v>927.72</v>
      </c>
      <c r="F32" s="44"/>
      <c r="G32" s="44"/>
      <c r="H32" s="37">
        <f t="shared" si="0"/>
        <v>927.72</v>
      </c>
      <c r="I32" s="37">
        <f>D32-E32</f>
        <v>28072.28</v>
      </c>
    </row>
    <row r="33" spans="1:9">
      <c r="A33" s="38" t="s">
        <v>43</v>
      </c>
      <c r="B33" s="39" t="s">
        <v>31</v>
      </c>
      <c r="C33" s="39" t="s">
        <v>44</v>
      </c>
      <c r="D33" s="41">
        <v>29000</v>
      </c>
      <c r="E33" s="41"/>
      <c r="F33" s="41"/>
      <c r="G33" s="41"/>
      <c r="H33" s="37">
        <f t="shared" si="0"/>
        <v>0</v>
      </c>
      <c r="I33" s="37"/>
    </row>
    <row r="34" spans="1:9">
      <c r="A34" s="38" t="s">
        <v>43</v>
      </c>
      <c r="B34" s="39" t="s">
        <v>31</v>
      </c>
      <c r="C34" s="39" t="s">
        <v>45</v>
      </c>
      <c r="D34" s="41"/>
      <c r="E34" s="41">
        <v>918</v>
      </c>
      <c r="F34" s="41"/>
      <c r="G34" s="41"/>
      <c r="H34" s="45">
        <f t="shared" si="0"/>
        <v>918</v>
      </c>
      <c r="I34" s="45">
        <f>D34-E34</f>
        <v>-918</v>
      </c>
    </row>
    <row r="35" spans="1:9">
      <c r="A35" s="38" t="s">
        <v>43</v>
      </c>
      <c r="B35" s="39" t="s">
        <v>31</v>
      </c>
      <c r="C35" s="39" t="s">
        <v>46</v>
      </c>
      <c r="D35" s="41"/>
      <c r="E35" s="41"/>
      <c r="F35" s="41"/>
      <c r="G35" s="41"/>
      <c r="H35" s="45"/>
      <c r="I35" s="45"/>
    </row>
    <row r="36" spans="1:9">
      <c r="A36" s="38" t="s">
        <v>43</v>
      </c>
      <c r="B36" s="39" t="s">
        <v>31</v>
      </c>
      <c r="C36" s="39" t="s">
        <v>46</v>
      </c>
      <c r="D36" s="41"/>
      <c r="E36" s="41">
        <v>1.5</v>
      </c>
      <c r="F36" s="41"/>
      <c r="G36" s="41"/>
      <c r="H36" s="45">
        <v>0.01</v>
      </c>
      <c r="I36" s="45">
        <f>D36-H36</f>
        <v>-0.01</v>
      </c>
    </row>
    <row r="37" spans="1:9">
      <c r="A37" s="38" t="s">
        <v>43</v>
      </c>
      <c r="B37" s="39" t="s">
        <v>31</v>
      </c>
      <c r="C37" s="39" t="s">
        <v>47</v>
      </c>
      <c r="D37" s="41"/>
      <c r="E37" s="41">
        <v>45</v>
      </c>
      <c r="F37" s="41"/>
      <c r="G37" s="41"/>
      <c r="H37" s="45">
        <f>E37</f>
        <v>45</v>
      </c>
      <c r="I37" s="45">
        <f>D37-H37</f>
        <v>-45</v>
      </c>
    </row>
    <row r="38" spans="1:9">
      <c r="A38" s="38" t="s">
        <v>43</v>
      </c>
      <c r="B38" s="39" t="s">
        <v>31</v>
      </c>
      <c r="C38" s="39" t="s">
        <v>48</v>
      </c>
      <c r="D38" s="41"/>
      <c r="E38" s="41">
        <v>-36.78</v>
      </c>
      <c r="F38" s="41"/>
      <c r="G38" s="41"/>
      <c r="H38" s="45"/>
      <c r="I38" s="45"/>
    </row>
    <row r="39" spans="1:9">
      <c r="A39" s="43" t="s">
        <v>49</v>
      </c>
      <c r="B39" s="36" t="s">
        <v>31</v>
      </c>
      <c r="C39" s="36" t="s">
        <v>50</v>
      </c>
      <c r="D39" s="44">
        <f>D40+D43</f>
        <v>395290</v>
      </c>
      <c r="E39" s="44">
        <f>E40+E43</f>
        <v>329623.8</v>
      </c>
      <c r="F39" s="44"/>
      <c r="G39" s="44"/>
      <c r="H39" s="37">
        <f t="shared" si="0"/>
        <v>329623.8</v>
      </c>
      <c r="I39" s="37">
        <f t="shared" ref="I39:I46" si="1">D39-E39</f>
        <v>65666.200000000012</v>
      </c>
    </row>
    <row r="40" spans="1:9">
      <c r="A40" s="46" t="s">
        <v>51</v>
      </c>
      <c r="B40" s="47" t="s">
        <v>31</v>
      </c>
      <c r="C40" s="47" t="s">
        <v>52</v>
      </c>
      <c r="D40" s="44">
        <f>D41</f>
        <v>41450</v>
      </c>
      <c r="E40" s="44">
        <f>E41+E42</f>
        <v>5974.6900000000005</v>
      </c>
      <c r="F40" s="44"/>
      <c r="G40" s="44"/>
      <c r="H40" s="37">
        <f t="shared" si="0"/>
        <v>5974.6900000000005</v>
      </c>
      <c r="I40" s="37">
        <f t="shared" si="1"/>
        <v>35475.31</v>
      </c>
    </row>
    <row r="41" spans="1:9">
      <c r="A41" s="38" t="s">
        <v>53</v>
      </c>
      <c r="B41" s="39" t="s">
        <v>31</v>
      </c>
      <c r="C41" s="39" t="s">
        <v>54</v>
      </c>
      <c r="D41" s="40">
        <v>41450</v>
      </c>
      <c r="E41" s="40">
        <v>5673.09</v>
      </c>
      <c r="F41" s="40"/>
      <c r="G41" s="40"/>
      <c r="H41" s="45">
        <f t="shared" si="0"/>
        <v>5673.09</v>
      </c>
      <c r="I41" s="45">
        <f t="shared" si="1"/>
        <v>35776.910000000003</v>
      </c>
    </row>
    <row r="42" spans="1:9">
      <c r="A42" s="38" t="s">
        <v>53</v>
      </c>
      <c r="B42" s="39" t="s">
        <v>31</v>
      </c>
      <c r="C42" s="39" t="s">
        <v>55</v>
      </c>
      <c r="D42" s="41"/>
      <c r="E42" s="41">
        <v>301.60000000000002</v>
      </c>
      <c r="F42" s="41"/>
      <c r="G42" s="41"/>
      <c r="H42" s="45">
        <f t="shared" si="0"/>
        <v>301.60000000000002</v>
      </c>
      <c r="I42" s="45">
        <f t="shared" si="1"/>
        <v>-301.60000000000002</v>
      </c>
    </row>
    <row r="43" spans="1:9">
      <c r="A43" s="43" t="s">
        <v>56</v>
      </c>
      <c r="B43" s="47" t="s">
        <v>31</v>
      </c>
      <c r="C43" s="36" t="s">
        <v>57</v>
      </c>
      <c r="D43" s="44">
        <f>D44+D49</f>
        <v>353840</v>
      </c>
      <c r="E43" s="44">
        <f>E44+E49</f>
        <v>323649.11</v>
      </c>
      <c r="F43" s="44"/>
      <c r="G43" s="44"/>
      <c r="H43" s="37">
        <f t="shared" si="0"/>
        <v>323649.11</v>
      </c>
      <c r="I43" s="37">
        <f t="shared" si="1"/>
        <v>30190.890000000014</v>
      </c>
    </row>
    <row r="44" spans="1:9">
      <c r="A44" s="38" t="s">
        <v>58</v>
      </c>
      <c r="B44" s="39" t="s">
        <v>31</v>
      </c>
      <c r="C44" s="36" t="s">
        <v>59</v>
      </c>
      <c r="D44" s="44">
        <v>292640</v>
      </c>
      <c r="E44" s="44">
        <f>E46+E47+E48</f>
        <v>317506.24</v>
      </c>
      <c r="F44" s="44"/>
      <c r="G44" s="44"/>
      <c r="H44" s="37">
        <f t="shared" si="0"/>
        <v>317506.24</v>
      </c>
      <c r="I44" s="37">
        <f t="shared" si="1"/>
        <v>-24866.239999999991</v>
      </c>
    </row>
    <row r="45" spans="1:9">
      <c r="A45" s="38" t="s">
        <v>60</v>
      </c>
      <c r="B45" s="39" t="s">
        <v>31</v>
      </c>
      <c r="C45" s="39" t="s">
        <v>61</v>
      </c>
      <c r="D45" s="41"/>
      <c r="E45" s="41"/>
      <c r="F45" s="41"/>
      <c r="G45" s="41"/>
      <c r="H45" s="37">
        <f t="shared" si="0"/>
        <v>0</v>
      </c>
      <c r="I45" s="37">
        <f t="shared" si="1"/>
        <v>0</v>
      </c>
    </row>
    <row r="46" spans="1:9">
      <c r="A46" s="38" t="s">
        <v>58</v>
      </c>
      <c r="B46" s="39" t="s">
        <v>31</v>
      </c>
      <c r="C46" s="39" t="s">
        <v>62</v>
      </c>
      <c r="D46" s="41"/>
      <c r="E46" s="41">
        <v>315670</v>
      </c>
      <c r="F46" s="41"/>
      <c r="G46" s="41"/>
      <c r="H46" s="45">
        <f t="shared" si="0"/>
        <v>315670</v>
      </c>
      <c r="I46" s="45">
        <f t="shared" si="1"/>
        <v>-315670</v>
      </c>
    </row>
    <row r="47" spans="1:9">
      <c r="A47" s="38" t="s">
        <v>58</v>
      </c>
      <c r="B47" s="39" t="s">
        <v>31</v>
      </c>
      <c r="C47" s="39" t="s">
        <v>63</v>
      </c>
      <c r="D47" s="41"/>
      <c r="E47" s="41">
        <v>1836.24</v>
      </c>
      <c r="F47" s="41"/>
      <c r="G47" s="41"/>
      <c r="H47" s="45">
        <f>E47</f>
        <v>1836.24</v>
      </c>
      <c r="I47" s="45"/>
    </row>
    <row r="48" spans="1:9">
      <c r="A48" s="38" t="s">
        <v>58</v>
      </c>
      <c r="B48" s="39" t="s">
        <v>31</v>
      </c>
      <c r="C48" s="39" t="s">
        <v>64</v>
      </c>
      <c r="D48" s="41"/>
      <c r="E48" s="41"/>
      <c r="F48" s="41"/>
      <c r="G48" s="41"/>
      <c r="H48" s="45"/>
      <c r="I48" s="45"/>
    </row>
    <row r="49" spans="1:9">
      <c r="A49" s="38" t="s">
        <v>65</v>
      </c>
      <c r="B49" s="47" t="s">
        <v>31</v>
      </c>
      <c r="C49" s="36" t="s">
        <v>66</v>
      </c>
      <c r="D49" s="44">
        <f>D50</f>
        <v>61200</v>
      </c>
      <c r="E49" s="44">
        <f>E50</f>
        <v>6142.87</v>
      </c>
      <c r="F49" s="44"/>
      <c r="G49" s="44"/>
      <c r="H49" s="37">
        <f t="shared" si="0"/>
        <v>6142.87</v>
      </c>
      <c r="I49" s="37">
        <f>D49-E49</f>
        <v>55057.13</v>
      </c>
    </row>
    <row r="50" spans="1:9">
      <c r="A50" s="38" t="s">
        <v>65</v>
      </c>
      <c r="B50" s="39" t="s">
        <v>31</v>
      </c>
      <c r="C50" s="39" t="s">
        <v>67</v>
      </c>
      <c r="D50" s="41">
        <v>61200</v>
      </c>
      <c r="E50" s="41">
        <f>E51+E52+E53</f>
        <v>6142.87</v>
      </c>
      <c r="F50" s="41"/>
      <c r="G50" s="41"/>
      <c r="H50" s="45">
        <f t="shared" si="0"/>
        <v>6142.87</v>
      </c>
      <c r="I50" s="45">
        <f>D50-E50</f>
        <v>55057.13</v>
      </c>
    </row>
    <row r="51" spans="1:9">
      <c r="A51" s="38" t="s">
        <v>65</v>
      </c>
      <c r="B51" s="39" t="s">
        <v>31</v>
      </c>
      <c r="C51" s="39" t="s">
        <v>68</v>
      </c>
      <c r="D51" s="41"/>
      <c r="E51" s="41">
        <v>4263.46</v>
      </c>
      <c r="F51" s="41"/>
      <c r="G51" s="41"/>
      <c r="H51" s="45">
        <f>E51</f>
        <v>4263.46</v>
      </c>
      <c r="I51" s="45"/>
    </row>
    <row r="52" spans="1:9">
      <c r="A52" s="38" t="s">
        <v>65</v>
      </c>
      <c r="B52" s="39" t="s">
        <v>31</v>
      </c>
      <c r="C52" s="39" t="s">
        <v>69</v>
      </c>
      <c r="D52" s="41"/>
      <c r="E52" s="41">
        <v>879.41</v>
      </c>
      <c r="F52" s="41"/>
      <c r="G52" s="41"/>
      <c r="H52" s="45">
        <f>E52</f>
        <v>879.41</v>
      </c>
      <c r="I52" s="45"/>
    </row>
    <row r="53" spans="1:9">
      <c r="A53" s="38" t="s">
        <v>65</v>
      </c>
      <c r="B53" s="39" t="s">
        <v>31</v>
      </c>
      <c r="C53" s="39" t="s">
        <v>70</v>
      </c>
      <c r="D53" s="41"/>
      <c r="E53" s="41">
        <v>1000</v>
      </c>
      <c r="F53" s="41"/>
      <c r="G53" s="41"/>
      <c r="H53" s="45">
        <f>E53</f>
        <v>1000</v>
      </c>
      <c r="I53" s="45"/>
    </row>
    <row r="54" spans="1:9">
      <c r="A54" s="43" t="s">
        <v>71</v>
      </c>
      <c r="B54" s="36" t="s">
        <v>31</v>
      </c>
      <c r="C54" s="36" t="s">
        <v>72</v>
      </c>
      <c r="D54" s="44">
        <v>1200</v>
      </c>
      <c r="E54" s="44">
        <f>E56</f>
        <v>200</v>
      </c>
      <c r="F54" s="44"/>
      <c r="G54" s="44"/>
      <c r="H54" s="48">
        <f>E54</f>
        <v>200</v>
      </c>
      <c r="I54" s="37">
        <f>D54-E54</f>
        <v>1000</v>
      </c>
    </row>
    <row r="55" spans="1:9">
      <c r="A55" s="46" t="s">
        <v>71</v>
      </c>
      <c r="B55" s="47" t="s">
        <v>31</v>
      </c>
      <c r="C55" s="47" t="s">
        <v>73</v>
      </c>
      <c r="D55" s="41"/>
      <c r="E55" s="41"/>
      <c r="F55" s="41"/>
      <c r="G55" s="41"/>
      <c r="H55" s="49"/>
      <c r="I55" s="45">
        <f>D55-E55</f>
        <v>0</v>
      </c>
    </row>
    <row r="56" spans="1:9">
      <c r="A56" s="46" t="s">
        <v>71</v>
      </c>
      <c r="B56" s="47" t="s">
        <v>31</v>
      </c>
      <c r="C56" s="47" t="s">
        <v>74</v>
      </c>
      <c r="D56" s="44"/>
      <c r="E56" s="40">
        <v>200</v>
      </c>
      <c r="F56" s="44"/>
      <c r="G56" s="44"/>
      <c r="H56" s="45">
        <f>E56</f>
        <v>200</v>
      </c>
      <c r="I56" s="45">
        <f>D56-E56</f>
        <v>-200</v>
      </c>
    </row>
    <row r="57" spans="1:9" ht="76.5" customHeight="1">
      <c r="A57" s="50" t="s">
        <v>75</v>
      </c>
      <c r="B57" s="51" t="s">
        <v>31</v>
      </c>
      <c r="C57" s="51" t="s">
        <v>76</v>
      </c>
      <c r="D57" s="52">
        <v>0</v>
      </c>
      <c r="E57" s="53">
        <v>0</v>
      </c>
      <c r="F57" s="52"/>
      <c r="G57" s="52"/>
      <c r="H57" s="54">
        <f>E57</f>
        <v>0</v>
      </c>
      <c r="I57" s="45">
        <f>D57-H57</f>
        <v>0</v>
      </c>
    </row>
    <row r="58" spans="1:9" ht="41.25" customHeight="1">
      <c r="A58" s="55" t="s">
        <v>77</v>
      </c>
      <c r="B58" s="47" t="s">
        <v>31</v>
      </c>
      <c r="C58" s="47" t="s">
        <v>78</v>
      </c>
      <c r="D58" s="44"/>
      <c r="E58" s="40">
        <v>0</v>
      </c>
      <c r="F58" s="44"/>
      <c r="G58" s="44"/>
      <c r="H58" s="45"/>
      <c r="I58" s="45"/>
    </row>
    <row r="59" spans="1:9">
      <c r="A59" s="43" t="s">
        <v>79</v>
      </c>
      <c r="B59" s="36" t="s">
        <v>31</v>
      </c>
      <c r="C59" s="36" t="s">
        <v>80</v>
      </c>
      <c r="D59" s="44">
        <f>D60+D62+D64</f>
        <v>532281</v>
      </c>
      <c r="E59" s="44">
        <f>E60+E62+E64</f>
        <v>255593.75</v>
      </c>
      <c r="F59" s="44"/>
      <c r="G59" s="44"/>
      <c r="H59" s="37">
        <f t="shared" si="0"/>
        <v>255593.75</v>
      </c>
      <c r="I59" s="37">
        <f t="shared" ref="I59:I64" si="2">D59-E59</f>
        <v>276687.25</v>
      </c>
    </row>
    <row r="60" spans="1:9">
      <c r="A60" s="43" t="s">
        <v>81</v>
      </c>
      <c r="B60" s="36" t="s">
        <v>31</v>
      </c>
      <c r="C60" s="36" t="s">
        <v>82</v>
      </c>
      <c r="D60" s="44">
        <f>D61</f>
        <v>57277</v>
      </c>
      <c r="E60" s="44">
        <f>E61</f>
        <v>33404</v>
      </c>
      <c r="F60" s="44"/>
      <c r="G60" s="44"/>
      <c r="H60" s="37">
        <f t="shared" si="0"/>
        <v>33404</v>
      </c>
      <c r="I60" s="37">
        <f t="shared" si="2"/>
        <v>23873</v>
      </c>
    </row>
    <row r="61" spans="1:9">
      <c r="A61" s="38" t="s">
        <v>83</v>
      </c>
      <c r="B61" s="39" t="s">
        <v>31</v>
      </c>
      <c r="C61" s="39" t="s">
        <v>84</v>
      </c>
      <c r="D61" s="41">
        <v>57277</v>
      </c>
      <c r="E61" s="41">
        <v>33404</v>
      </c>
      <c r="F61" s="41"/>
      <c r="G61" s="41"/>
      <c r="H61" s="45">
        <f t="shared" si="0"/>
        <v>33404</v>
      </c>
      <c r="I61" s="37">
        <f t="shared" si="2"/>
        <v>23873</v>
      </c>
    </row>
    <row r="62" spans="1:9">
      <c r="A62" s="43" t="s">
        <v>85</v>
      </c>
      <c r="B62" s="36" t="s">
        <v>31</v>
      </c>
      <c r="C62" s="36" t="s">
        <v>86</v>
      </c>
      <c r="D62" s="44">
        <f>D63</f>
        <v>59257</v>
      </c>
      <c r="E62" s="44">
        <f>E63</f>
        <v>44442.75</v>
      </c>
      <c r="F62" s="44"/>
      <c r="G62" s="44"/>
      <c r="H62" s="56">
        <f t="shared" si="0"/>
        <v>44442.75</v>
      </c>
      <c r="I62" s="37">
        <f t="shared" si="2"/>
        <v>14814.25</v>
      </c>
    </row>
    <row r="63" spans="1:9" ht="15.75">
      <c r="A63" s="38" t="s">
        <v>87</v>
      </c>
      <c r="B63" s="47" t="s">
        <v>31</v>
      </c>
      <c r="C63" s="57" t="s">
        <v>88</v>
      </c>
      <c r="D63" s="40">
        <v>59257</v>
      </c>
      <c r="E63" s="40">
        <v>44442.75</v>
      </c>
      <c r="F63" s="40"/>
      <c r="G63" s="40"/>
      <c r="H63" s="58">
        <f t="shared" si="0"/>
        <v>44442.75</v>
      </c>
      <c r="I63" s="37">
        <f t="shared" si="2"/>
        <v>14814.25</v>
      </c>
    </row>
    <row r="64" spans="1:9">
      <c r="A64" s="43" t="s">
        <v>89</v>
      </c>
      <c r="B64" s="36" t="s">
        <v>31</v>
      </c>
      <c r="C64" s="36" t="s">
        <v>90</v>
      </c>
      <c r="D64" s="44">
        <v>415747</v>
      </c>
      <c r="E64" s="44">
        <v>177747</v>
      </c>
      <c r="F64" s="44"/>
      <c r="G64" s="44"/>
      <c r="H64" s="44">
        <f>E64</f>
        <v>177747</v>
      </c>
      <c r="I64" s="37">
        <f t="shared" si="2"/>
        <v>238000</v>
      </c>
    </row>
    <row r="65" spans="1:9">
      <c r="A65" s="59" t="s">
        <v>91</v>
      </c>
      <c r="B65" s="60"/>
      <c r="C65" s="61" t="s">
        <v>91</v>
      </c>
      <c r="D65" s="62"/>
      <c r="E65" s="62"/>
      <c r="F65" s="62"/>
      <c r="G65" s="62"/>
      <c r="H65" s="62"/>
      <c r="I65" s="63"/>
    </row>
    <row r="66" spans="1:9">
      <c r="A66" s="10"/>
      <c r="B66" s="64"/>
      <c r="C66" s="10"/>
      <c r="D66" s="11"/>
      <c r="E66" s="11"/>
      <c r="F66" s="11"/>
      <c r="G66" s="11"/>
      <c r="H66" s="11"/>
      <c r="I66" s="1"/>
    </row>
    <row r="67" spans="1:9">
      <c r="A67" s="10"/>
      <c r="B67" s="10"/>
      <c r="C67" s="10"/>
      <c r="D67" s="11"/>
      <c r="E67" s="11"/>
      <c r="F67" s="11"/>
      <c r="G67" s="11"/>
      <c r="H67" s="11"/>
      <c r="I67" s="1"/>
    </row>
    <row r="68" spans="1:9">
      <c r="A68" s="10"/>
      <c r="B68" s="10"/>
      <c r="C68" s="10"/>
      <c r="D68" s="11"/>
      <c r="E68" s="11"/>
      <c r="F68" s="11"/>
      <c r="G68" s="11"/>
      <c r="H68" s="11"/>
      <c r="I68" s="1"/>
    </row>
    <row r="69" spans="1:9">
      <c r="A69" s="10"/>
      <c r="B69" s="10"/>
      <c r="C69" s="10"/>
      <c r="D69" s="11"/>
      <c r="E69" s="11"/>
      <c r="F69" s="11"/>
      <c r="G69" s="11"/>
      <c r="H69" s="11"/>
      <c r="I69" s="1"/>
    </row>
  </sheetData>
  <mergeCells count="10">
    <mergeCell ref="I12:I18"/>
    <mergeCell ref="E13:E18"/>
    <mergeCell ref="F13:F18"/>
    <mergeCell ref="G13:G18"/>
    <mergeCell ref="H13:H18"/>
    <mergeCell ref="A5:G5"/>
    <mergeCell ref="A12:A18"/>
    <mergeCell ref="B12:B18"/>
    <mergeCell ref="D12:D18"/>
    <mergeCell ref="E12:H12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04"/>
  <sheetViews>
    <sheetView topLeftCell="B85" workbookViewId="0">
      <selection activeCell="B4" sqref="B4"/>
    </sheetView>
  </sheetViews>
  <sheetFormatPr defaultRowHeight="15"/>
  <cols>
    <col min="1" max="1" width="20.28515625" style="5" customWidth="1"/>
    <col min="2" max="2" width="8.85546875" style="5" customWidth="1"/>
    <col min="3" max="3" width="27.5703125" style="5" customWidth="1"/>
    <col min="4" max="4" width="14.7109375" style="5" customWidth="1"/>
    <col min="5" max="5" width="16" style="5" customWidth="1"/>
    <col min="6" max="6" width="16.7109375" style="5" customWidth="1"/>
    <col min="7" max="7" width="7.42578125" style="5" customWidth="1"/>
    <col min="8" max="8" width="8.140625" style="5" customWidth="1"/>
    <col min="9" max="9" width="16.42578125" style="5" customWidth="1"/>
    <col min="10" max="10" width="13.140625" style="5" customWidth="1"/>
    <col min="11" max="11" width="14.85546875" style="5" customWidth="1"/>
  </cols>
  <sheetData>
    <row r="1" spans="1:11" ht="21" customHeight="1">
      <c r="B1" s="22"/>
      <c r="C1" s="10"/>
      <c r="D1" s="22"/>
      <c r="E1" s="11"/>
      <c r="F1" s="65"/>
      <c r="G1" s="65"/>
      <c r="H1" s="65"/>
      <c r="I1" s="65"/>
      <c r="J1" s="65" t="s">
        <v>92</v>
      </c>
      <c r="K1" s="66"/>
    </row>
    <row r="2" spans="1:11">
      <c r="A2" s="67"/>
      <c r="B2" s="67"/>
      <c r="C2" s="68"/>
      <c r="D2" s="69"/>
      <c r="E2" s="69"/>
      <c r="F2" s="70"/>
      <c r="G2" s="70"/>
      <c r="H2" s="70"/>
      <c r="I2" s="70"/>
      <c r="J2" s="70"/>
      <c r="K2" s="68"/>
    </row>
    <row r="3" spans="1:11">
      <c r="A3" s="207" t="s">
        <v>14</v>
      </c>
      <c r="B3" s="71"/>
      <c r="C3" s="72"/>
      <c r="D3" s="73" t="s">
        <v>93</v>
      </c>
      <c r="E3" s="74" t="s">
        <v>94</v>
      </c>
      <c r="F3" s="75"/>
      <c r="G3" s="76" t="s">
        <v>95</v>
      </c>
      <c r="H3" s="77"/>
      <c r="I3" s="78"/>
      <c r="J3" s="75" t="s">
        <v>96</v>
      </c>
      <c r="K3" s="77"/>
    </row>
    <row r="4" spans="1:11">
      <c r="A4" s="208"/>
      <c r="B4" s="71" t="s">
        <v>97</v>
      </c>
      <c r="C4" s="71"/>
      <c r="D4" s="73" t="s">
        <v>98</v>
      </c>
      <c r="E4" s="73" t="s">
        <v>99</v>
      </c>
      <c r="F4" s="79"/>
      <c r="G4" s="80"/>
      <c r="H4" s="81"/>
      <c r="I4" s="82"/>
      <c r="J4" s="83" t="s">
        <v>100</v>
      </c>
      <c r="K4" s="81"/>
    </row>
    <row r="5" spans="1:11">
      <c r="A5" s="208"/>
      <c r="B5" s="71" t="s">
        <v>101</v>
      </c>
      <c r="C5" s="72"/>
      <c r="D5" s="73" t="s">
        <v>102</v>
      </c>
      <c r="E5" s="82" t="s">
        <v>103</v>
      </c>
      <c r="F5" s="84" t="s">
        <v>104</v>
      </c>
      <c r="G5" s="85" t="s">
        <v>105</v>
      </c>
      <c r="H5" s="84" t="s">
        <v>106</v>
      </c>
      <c r="I5" s="86"/>
      <c r="J5" s="74" t="s">
        <v>107</v>
      </c>
      <c r="K5" s="74" t="s">
        <v>107</v>
      </c>
    </row>
    <row r="6" spans="1:11">
      <c r="A6" s="208"/>
      <c r="B6" s="71" t="s">
        <v>108</v>
      </c>
      <c r="C6" s="71"/>
      <c r="D6" s="73" t="s">
        <v>109</v>
      </c>
      <c r="E6" s="82"/>
      <c r="F6" s="82" t="s">
        <v>110</v>
      </c>
      <c r="G6" s="73" t="s">
        <v>111</v>
      </c>
      <c r="H6" s="73" t="s">
        <v>112</v>
      </c>
      <c r="I6" s="73" t="s">
        <v>22</v>
      </c>
      <c r="J6" s="74" t="s">
        <v>113</v>
      </c>
      <c r="K6" s="74" t="s">
        <v>114</v>
      </c>
    </row>
    <row r="7" spans="1:11">
      <c r="A7" s="208"/>
      <c r="B7" s="71"/>
      <c r="C7" s="71"/>
      <c r="D7" s="73" t="s">
        <v>115</v>
      </c>
      <c r="E7" s="82"/>
      <c r="F7" s="82" t="s">
        <v>116</v>
      </c>
      <c r="G7" s="73" t="s">
        <v>117</v>
      </c>
      <c r="H7" s="73"/>
      <c r="I7" s="73"/>
      <c r="J7" s="74" t="s">
        <v>118</v>
      </c>
      <c r="K7" s="74" t="s">
        <v>99</v>
      </c>
    </row>
    <row r="8" spans="1:11">
      <c r="A8" s="208"/>
      <c r="B8" s="71"/>
      <c r="C8" s="71"/>
      <c r="D8" s="73" t="s">
        <v>119</v>
      </c>
      <c r="E8" s="82"/>
      <c r="F8" s="82" t="s">
        <v>120</v>
      </c>
      <c r="G8" s="73"/>
      <c r="H8" s="73"/>
      <c r="I8" s="73"/>
      <c r="J8" s="74"/>
      <c r="K8" s="74" t="s">
        <v>103</v>
      </c>
    </row>
    <row r="9" spans="1:11">
      <c r="A9" s="208"/>
      <c r="B9" s="71"/>
      <c r="C9" s="71"/>
      <c r="D9" s="73" t="s">
        <v>121</v>
      </c>
      <c r="E9" s="82"/>
      <c r="F9" s="82" t="s">
        <v>122</v>
      </c>
      <c r="G9" s="73"/>
      <c r="H9" s="73"/>
      <c r="I9" s="73"/>
      <c r="J9" s="74"/>
      <c r="K9" s="74"/>
    </row>
    <row r="10" spans="1:11">
      <c r="A10" s="209"/>
      <c r="B10" s="71"/>
      <c r="C10" s="71"/>
      <c r="D10" s="73"/>
      <c r="E10" s="82"/>
      <c r="F10" s="82" t="s">
        <v>123</v>
      </c>
      <c r="G10" s="73"/>
      <c r="H10" s="73"/>
      <c r="I10" s="73"/>
      <c r="J10" s="74"/>
      <c r="K10" s="74"/>
    </row>
    <row r="11" spans="1:11" ht="15.75" thickBot="1">
      <c r="A11" s="87">
        <v>1</v>
      </c>
      <c r="B11" s="88">
        <v>2</v>
      </c>
      <c r="C11" s="88">
        <v>3</v>
      </c>
      <c r="D11" s="84" t="s">
        <v>24</v>
      </c>
      <c r="E11" s="86" t="s">
        <v>25</v>
      </c>
      <c r="F11" s="86" t="s">
        <v>26</v>
      </c>
      <c r="G11" s="84" t="s">
        <v>27</v>
      </c>
      <c r="H11" s="84" t="s">
        <v>28</v>
      </c>
      <c r="I11" s="84" t="s">
        <v>29</v>
      </c>
      <c r="J11" s="89" t="s">
        <v>124</v>
      </c>
      <c r="K11" s="89" t="s">
        <v>125</v>
      </c>
    </row>
    <row r="12" spans="1:11">
      <c r="A12" s="90" t="s">
        <v>126</v>
      </c>
      <c r="B12" s="91" t="s">
        <v>127</v>
      </c>
      <c r="C12" s="92"/>
      <c r="D12" s="93">
        <v>939197.12</v>
      </c>
      <c r="E12" s="93">
        <v>939197.12</v>
      </c>
      <c r="F12" s="93">
        <v>939195.15</v>
      </c>
      <c r="G12" s="93">
        <f>SUM($G$23:G$100)</f>
        <v>0</v>
      </c>
      <c r="H12" s="93">
        <f>SUM($H$23:H$100)</f>
        <v>0</v>
      </c>
      <c r="I12" s="93">
        <f>F12+G12+H12</f>
        <v>939195.15</v>
      </c>
      <c r="J12" s="93">
        <f>D12-I12</f>
        <v>1.9699999999720603</v>
      </c>
      <c r="K12" s="94">
        <v>1.97</v>
      </c>
    </row>
    <row r="13" spans="1:11">
      <c r="A13" s="95"/>
      <c r="B13" s="96"/>
      <c r="C13" s="97"/>
      <c r="D13" s="98"/>
      <c r="E13" s="98"/>
      <c r="F13" s="98"/>
      <c r="G13" s="98"/>
      <c r="H13" s="98"/>
      <c r="I13" s="99">
        <f>F13+G13+H13</f>
        <v>0</v>
      </c>
      <c r="J13" s="99">
        <f>D13-I13</f>
        <v>0</v>
      </c>
      <c r="K13" s="100">
        <f>E13-I13</f>
        <v>0</v>
      </c>
    </row>
    <row r="14" spans="1:11">
      <c r="A14" s="95"/>
      <c r="B14" s="101" t="s">
        <v>128</v>
      </c>
      <c r="C14" s="102"/>
      <c r="D14" s="103"/>
      <c r="E14" s="103"/>
      <c r="F14" s="103"/>
      <c r="G14" s="103"/>
      <c r="H14" s="103"/>
      <c r="I14" s="104">
        <f>F14+G14+H14</f>
        <v>0</v>
      </c>
      <c r="J14" s="104">
        <f>D14-I14</f>
        <v>0</v>
      </c>
      <c r="K14" s="105">
        <f>E14-I14</f>
        <v>0</v>
      </c>
    </row>
    <row r="15" spans="1:11">
      <c r="A15" s="95" t="s">
        <v>129</v>
      </c>
      <c r="B15" s="101" t="s">
        <v>127</v>
      </c>
      <c r="C15" s="106" t="s">
        <v>130</v>
      </c>
      <c r="D15" s="107">
        <f>D17+D21+D49+D51+D54</f>
        <v>849417.23</v>
      </c>
      <c r="E15" s="107">
        <f>E17+E21+E49+E51+E53</f>
        <v>849417.23</v>
      </c>
      <c r="F15" s="107">
        <f>F17+F21+F49+F51+F53</f>
        <v>492312.94999999995</v>
      </c>
      <c r="G15" s="107"/>
      <c r="H15" s="107"/>
      <c r="I15" s="107">
        <f>F15</f>
        <v>492312.94999999995</v>
      </c>
      <c r="J15" s="107">
        <f>J17+J21+J49+J51+J53</f>
        <v>357104.28</v>
      </c>
      <c r="K15" s="107">
        <f>K17+K21+K49+K51+K53</f>
        <v>357104.28</v>
      </c>
    </row>
    <row r="16" spans="1:11">
      <c r="A16" s="95"/>
      <c r="B16" s="101"/>
      <c r="C16" s="102"/>
      <c r="D16" s="108"/>
      <c r="E16" s="108"/>
      <c r="F16" s="108"/>
      <c r="G16" s="108"/>
      <c r="H16" s="108"/>
      <c r="I16" s="107"/>
      <c r="J16" s="109"/>
      <c r="K16" s="109"/>
    </row>
    <row r="17" spans="1:11">
      <c r="A17" s="110" t="s">
        <v>131</v>
      </c>
      <c r="B17" s="101" t="s">
        <v>127</v>
      </c>
      <c r="C17" s="106" t="s">
        <v>132</v>
      </c>
      <c r="D17" s="107">
        <f>D18+D19</f>
        <v>344324</v>
      </c>
      <c r="E17" s="107">
        <f>D17</f>
        <v>344324</v>
      </c>
      <c r="F17" s="107">
        <f>F18+F19</f>
        <v>201625.11000000002</v>
      </c>
      <c r="G17" s="107"/>
      <c r="H17" s="107"/>
      <c r="I17" s="107">
        <f>F17</f>
        <v>201625.11000000002</v>
      </c>
      <c r="J17" s="111">
        <f>D17-F17</f>
        <v>142698.88999999998</v>
      </c>
      <c r="K17" s="111">
        <f>+E:E-I:I</f>
        <v>142698.88999999998</v>
      </c>
    </row>
    <row r="18" spans="1:11">
      <c r="A18" s="95" t="s">
        <v>133</v>
      </c>
      <c r="B18" s="101" t="s">
        <v>127</v>
      </c>
      <c r="C18" s="102" t="s">
        <v>134</v>
      </c>
      <c r="D18" s="108">
        <v>267690</v>
      </c>
      <c r="E18" s="108">
        <f>D18</f>
        <v>267690</v>
      </c>
      <c r="F18" s="108">
        <v>159551.85</v>
      </c>
      <c r="G18" s="108"/>
      <c r="H18" s="108"/>
      <c r="I18" s="108">
        <f>F18</f>
        <v>159551.85</v>
      </c>
      <c r="J18" s="109">
        <f>D18-F18</f>
        <v>108138.15</v>
      </c>
      <c r="K18" s="109">
        <f>+E:E-I:I</f>
        <v>108138.15</v>
      </c>
    </row>
    <row r="19" spans="1:11">
      <c r="A19" s="95" t="s">
        <v>135</v>
      </c>
      <c r="B19" s="101" t="s">
        <v>127</v>
      </c>
      <c r="C19" s="102" t="s">
        <v>136</v>
      </c>
      <c r="D19" s="108">
        <v>76634</v>
      </c>
      <c r="E19" s="108">
        <f>D19</f>
        <v>76634</v>
      </c>
      <c r="F19" s="108">
        <v>42073.26</v>
      </c>
      <c r="G19" s="108"/>
      <c r="H19" s="108"/>
      <c r="I19" s="108">
        <f>F19</f>
        <v>42073.26</v>
      </c>
      <c r="J19" s="109">
        <f>D19-F19</f>
        <v>34560.74</v>
      </c>
      <c r="K19" s="109">
        <f>+E:E-I:I</f>
        <v>34560.74</v>
      </c>
    </row>
    <row r="20" spans="1:11">
      <c r="A20" s="95"/>
      <c r="B20" s="101"/>
      <c r="C20" s="102"/>
      <c r="D20" s="108"/>
      <c r="E20" s="108"/>
      <c r="F20" s="108"/>
      <c r="G20" s="108"/>
      <c r="H20" s="108"/>
      <c r="I20" s="107"/>
      <c r="J20" s="109"/>
      <c r="K20" s="109"/>
    </row>
    <row r="21" spans="1:11">
      <c r="A21" s="110" t="s">
        <v>137</v>
      </c>
      <c r="B21" s="101" t="s">
        <v>127</v>
      </c>
      <c r="C21" s="106" t="s">
        <v>138</v>
      </c>
      <c r="D21" s="107">
        <f>D23</f>
        <v>494358.23</v>
      </c>
      <c r="E21" s="107">
        <f>E23</f>
        <v>494358.23</v>
      </c>
      <c r="F21" s="107">
        <f>F23</f>
        <v>290687.83999999997</v>
      </c>
      <c r="G21" s="107"/>
      <c r="H21" s="107"/>
      <c r="I21" s="107">
        <f>F21</f>
        <v>290687.83999999997</v>
      </c>
      <c r="J21" s="111">
        <f>D21-F21</f>
        <v>203670.39</v>
      </c>
      <c r="K21" s="111">
        <f>E21-I21</f>
        <v>203670.39</v>
      </c>
    </row>
    <row r="22" spans="1:11">
      <c r="A22" s="95"/>
      <c r="B22" s="101"/>
      <c r="C22" s="102"/>
      <c r="D22" s="108"/>
      <c r="E22" s="108"/>
      <c r="F22" s="108"/>
      <c r="G22" s="108"/>
      <c r="H22" s="108"/>
      <c r="I22" s="107"/>
      <c r="J22" s="109"/>
      <c r="K22" s="109"/>
    </row>
    <row r="23" spans="1:11">
      <c r="A23" s="110" t="s">
        <v>139</v>
      </c>
      <c r="B23" s="112" t="s">
        <v>127</v>
      </c>
      <c r="C23" s="106" t="s">
        <v>140</v>
      </c>
      <c r="D23" s="107">
        <f>D24+D28+D36+D37</f>
        <v>494358.23</v>
      </c>
      <c r="E23" s="107">
        <f>E24+E28+E36+E37</f>
        <v>494358.23</v>
      </c>
      <c r="F23" s="107">
        <f>F24+F28+F37</f>
        <v>290687.83999999997</v>
      </c>
      <c r="G23" s="107" t="s">
        <v>141</v>
      </c>
      <c r="H23" s="107"/>
      <c r="I23" s="107">
        <f>I24+I28+I36+I37</f>
        <v>290687.83999999997</v>
      </c>
      <c r="J23" s="107">
        <f>J24+J28+J37</f>
        <v>203670.38999999998</v>
      </c>
      <c r="K23" s="107">
        <f>K24+K28+K37</f>
        <v>203670.38999999998</v>
      </c>
    </row>
    <row r="24" spans="1:11">
      <c r="A24" s="110" t="s">
        <v>142</v>
      </c>
      <c r="B24" s="112"/>
      <c r="C24" s="102" t="s">
        <v>143</v>
      </c>
      <c r="D24" s="107">
        <f t="shared" ref="D24:K24" si="0">D25+D27</f>
        <v>332986</v>
      </c>
      <c r="E24" s="107">
        <f t="shared" si="0"/>
        <v>332986</v>
      </c>
      <c r="F24" s="107">
        <f t="shared" si="0"/>
        <v>189352.88</v>
      </c>
      <c r="G24" s="107"/>
      <c r="H24" s="107"/>
      <c r="I24" s="107">
        <f t="shared" si="0"/>
        <v>189352.88</v>
      </c>
      <c r="J24" s="111">
        <f t="shared" si="0"/>
        <v>143633.12</v>
      </c>
      <c r="K24" s="111">
        <f t="shared" si="0"/>
        <v>143633.12</v>
      </c>
    </row>
    <row r="25" spans="1:11">
      <c r="A25" s="95" t="s">
        <v>133</v>
      </c>
      <c r="B25" s="101" t="s">
        <v>127</v>
      </c>
      <c r="C25" s="102" t="s">
        <v>144</v>
      </c>
      <c r="D25" s="108">
        <v>257849</v>
      </c>
      <c r="E25" s="108">
        <f>D25</f>
        <v>257849</v>
      </c>
      <c r="F25" s="108">
        <v>149830.68</v>
      </c>
      <c r="G25" s="108"/>
      <c r="H25" s="108"/>
      <c r="I25" s="108">
        <f t="shared" ref="I25:I47" si="1">F25</f>
        <v>149830.68</v>
      </c>
      <c r="J25" s="109">
        <f t="shared" ref="J25:J47" si="2">D25-F25</f>
        <v>108018.32</v>
      </c>
      <c r="K25" s="109">
        <f t="shared" ref="K25:K38" si="3">E25-I25</f>
        <v>108018.32</v>
      </c>
    </row>
    <row r="26" spans="1:11">
      <c r="A26" s="95" t="s">
        <v>145</v>
      </c>
      <c r="B26" s="101" t="s">
        <v>127</v>
      </c>
      <c r="C26" s="102" t="s">
        <v>146</v>
      </c>
      <c r="D26" s="108"/>
      <c r="E26" s="108">
        <f>D26</f>
        <v>0</v>
      </c>
      <c r="F26" s="108"/>
      <c r="G26" s="108"/>
      <c r="H26" s="108"/>
      <c r="I26" s="108">
        <f t="shared" si="1"/>
        <v>0</v>
      </c>
      <c r="J26" s="109">
        <f t="shared" si="2"/>
        <v>0</v>
      </c>
      <c r="K26" s="109">
        <f t="shared" si="3"/>
        <v>0</v>
      </c>
    </row>
    <row r="27" spans="1:11">
      <c r="A27" s="95" t="s">
        <v>147</v>
      </c>
      <c r="B27" s="101" t="s">
        <v>127</v>
      </c>
      <c r="C27" s="102" t="s">
        <v>148</v>
      </c>
      <c r="D27" s="108">
        <v>75137</v>
      </c>
      <c r="E27" s="108">
        <f>D27</f>
        <v>75137</v>
      </c>
      <c r="F27" s="108">
        <v>39522.199999999997</v>
      </c>
      <c r="G27" s="108"/>
      <c r="H27" s="108"/>
      <c r="I27" s="108">
        <f t="shared" si="1"/>
        <v>39522.199999999997</v>
      </c>
      <c r="J27" s="109">
        <f t="shared" si="2"/>
        <v>35614.800000000003</v>
      </c>
      <c r="K27" s="109">
        <f t="shared" si="3"/>
        <v>35614.800000000003</v>
      </c>
    </row>
    <row r="28" spans="1:11">
      <c r="A28" s="110" t="s">
        <v>142</v>
      </c>
      <c r="B28" s="112"/>
      <c r="C28" s="106" t="s">
        <v>149</v>
      </c>
      <c r="D28" s="107">
        <f>D29+D30+D31+D32+D33+D34+D35</f>
        <v>130314.23000000001</v>
      </c>
      <c r="E28" s="107">
        <f>E29+E30+E31+E32+E33+E34+E35</f>
        <v>130314.23000000001</v>
      </c>
      <c r="F28" s="107">
        <f>F29+F30+F31+F32+F33+F34+F35</f>
        <v>74453.73</v>
      </c>
      <c r="G28" s="107"/>
      <c r="H28" s="107"/>
      <c r="I28" s="107">
        <f>I29+I30+I31+I32+I33+I34+I35</f>
        <v>74453.73</v>
      </c>
      <c r="J28" s="107">
        <f>J29+J30+J31+J32+J33+J34+J35</f>
        <v>55860.500000000007</v>
      </c>
      <c r="K28" s="107">
        <f>K29+K30+K31+K32+K33+K34+K35</f>
        <v>55860.500000000007</v>
      </c>
    </row>
    <row r="29" spans="1:11">
      <c r="A29" s="95" t="s">
        <v>150</v>
      </c>
      <c r="B29" s="101" t="s">
        <v>127</v>
      </c>
      <c r="C29" s="102" t="s">
        <v>151</v>
      </c>
      <c r="D29" s="108">
        <v>17273</v>
      </c>
      <c r="E29" s="108">
        <f t="shared" ref="E29:E35" si="4">D29</f>
        <v>17273</v>
      </c>
      <c r="F29" s="108">
        <v>9010.77</v>
      </c>
      <c r="G29" s="108"/>
      <c r="H29" s="108"/>
      <c r="I29" s="108">
        <f t="shared" si="1"/>
        <v>9010.77</v>
      </c>
      <c r="J29" s="109">
        <f t="shared" si="2"/>
        <v>8262.23</v>
      </c>
      <c r="K29" s="109">
        <f t="shared" si="3"/>
        <v>8262.23</v>
      </c>
    </row>
    <row r="30" spans="1:11">
      <c r="A30" s="95" t="s">
        <v>152</v>
      </c>
      <c r="B30" s="101" t="s">
        <v>127</v>
      </c>
      <c r="C30" s="102" t="s">
        <v>153</v>
      </c>
      <c r="D30" s="108">
        <v>42788</v>
      </c>
      <c r="E30" s="108">
        <f t="shared" si="4"/>
        <v>42788</v>
      </c>
      <c r="F30" s="108">
        <v>20586.189999999999</v>
      </c>
      <c r="G30" s="108"/>
      <c r="H30" s="108"/>
      <c r="I30" s="108">
        <f t="shared" si="1"/>
        <v>20586.189999999999</v>
      </c>
      <c r="J30" s="109">
        <f t="shared" si="2"/>
        <v>22201.81</v>
      </c>
      <c r="K30" s="109">
        <f t="shared" si="3"/>
        <v>22201.81</v>
      </c>
    </row>
    <row r="31" spans="1:11">
      <c r="A31" s="95" t="s">
        <v>154</v>
      </c>
      <c r="B31" s="101" t="s">
        <v>127</v>
      </c>
      <c r="C31" s="102" t="s">
        <v>155</v>
      </c>
      <c r="D31" s="108">
        <v>21053</v>
      </c>
      <c r="E31" s="108">
        <f t="shared" si="4"/>
        <v>21053</v>
      </c>
      <c r="F31" s="108">
        <v>13687.71</v>
      </c>
      <c r="G31" s="108"/>
      <c r="H31" s="108"/>
      <c r="I31" s="108">
        <f t="shared" si="1"/>
        <v>13687.71</v>
      </c>
      <c r="J31" s="109">
        <f t="shared" si="2"/>
        <v>7365.2900000000009</v>
      </c>
      <c r="K31" s="109">
        <f t="shared" si="3"/>
        <v>7365.2900000000009</v>
      </c>
    </row>
    <row r="32" spans="1:11">
      <c r="A32" s="95" t="s">
        <v>156</v>
      </c>
      <c r="B32" s="101" t="s">
        <v>127</v>
      </c>
      <c r="C32" s="102" t="s">
        <v>157</v>
      </c>
      <c r="D32" s="108">
        <v>15700</v>
      </c>
      <c r="E32" s="108">
        <f t="shared" si="4"/>
        <v>15700</v>
      </c>
      <c r="F32" s="108">
        <v>14809.56</v>
      </c>
      <c r="G32" s="108"/>
      <c r="H32" s="108"/>
      <c r="I32" s="108">
        <f t="shared" si="1"/>
        <v>14809.56</v>
      </c>
      <c r="J32" s="109">
        <f t="shared" si="2"/>
        <v>890.44000000000051</v>
      </c>
      <c r="K32" s="109">
        <f t="shared" si="3"/>
        <v>890.44000000000051</v>
      </c>
    </row>
    <row r="33" spans="1:11">
      <c r="A33" s="95" t="s">
        <v>158</v>
      </c>
      <c r="B33" s="101" t="s">
        <v>127</v>
      </c>
      <c r="C33" s="102" t="s">
        <v>159</v>
      </c>
      <c r="D33" s="108">
        <v>0</v>
      </c>
      <c r="E33" s="108">
        <f t="shared" si="4"/>
        <v>0</v>
      </c>
      <c r="F33" s="108"/>
      <c r="G33" s="108"/>
      <c r="H33" s="108"/>
      <c r="I33" s="108">
        <f t="shared" si="1"/>
        <v>0</v>
      </c>
      <c r="J33" s="109">
        <f t="shared" si="2"/>
        <v>0</v>
      </c>
      <c r="K33" s="109">
        <f t="shared" si="3"/>
        <v>0</v>
      </c>
    </row>
    <row r="34" spans="1:11">
      <c r="A34" s="95" t="s">
        <v>160</v>
      </c>
      <c r="B34" s="101" t="s">
        <v>127</v>
      </c>
      <c r="C34" s="102" t="s">
        <v>161</v>
      </c>
      <c r="D34" s="108">
        <v>0</v>
      </c>
      <c r="E34" s="108">
        <f t="shared" si="4"/>
        <v>0</v>
      </c>
      <c r="F34" s="108"/>
      <c r="G34" s="108"/>
      <c r="H34" s="108"/>
      <c r="I34" s="108">
        <f t="shared" si="1"/>
        <v>0</v>
      </c>
      <c r="J34" s="109">
        <f t="shared" si="2"/>
        <v>0</v>
      </c>
      <c r="K34" s="109">
        <f t="shared" si="3"/>
        <v>0</v>
      </c>
    </row>
    <row r="35" spans="1:11">
      <c r="A35" s="95" t="s">
        <v>162</v>
      </c>
      <c r="B35" s="101" t="s">
        <v>127</v>
      </c>
      <c r="C35" s="102" t="s">
        <v>163</v>
      </c>
      <c r="D35" s="108">
        <v>33500.230000000003</v>
      </c>
      <c r="E35" s="108">
        <f t="shared" si="4"/>
        <v>33500.230000000003</v>
      </c>
      <c r="F35" s="108">
        <v>16359.5</v>
      </c>
      <c r="G35" s="108"/>
      <c r="H35" s="108"/>
      <c r="I35" s="108">
        <f t="shared" si="1"/>
        <v>16359.5</v>
      </c>
      <c r="J35" s="109">
        <f t="shared" si="2"/>
        <v>17140.730000000003</v>
      </c>
      <c r="K35" s="109">
        <f t="shared" si="3"/>
        <v>17140.730000000003</v>
      </c>
    </row>
    <row r="36" spans="1:11">
      <c r="A36" s="110" t="s">
        <v>164</v>
      </c>
      <c r="B36" s="112" t="s">
        <v>127</v>
      </c>
      <c r="C36" s="106" t="s">
        <v>165</v>
      </c>
      <c r="D36" s="107">
        <v>0</v>
      </c>
      <c r="E36" s="107">
        <v>0</v>
      </c>
      <c r="F36" s="107"/>
      <c r="G36" s="107"/>
      <c r="H36" s="107"/>
      <c r="I36" s="107">
        <f>F36</f>
        <v>0</v>
      </c>
      <c r="J36" s="111">
        <f>D36-F36</f>
        <v>0</v>
      </c>
      <c r="K36" s="111">
        <f>E36-I36</f>
        <v>0</v>
      </c>
    </row>
    <row r="37" spans="1:11">
      <c r="A37" s="110" t="s">
        <v>142</v>
      </c>
      <c r="B37" s="112" t="s">
        <v>127</v>
      </c>
      <c r="C37" s="106" t="s">
        <v>166</v>
      </c>
      <c r="D37" s="107">
        <f>D38+D40+D41</f>
        <v>31058</v>
      </c>
      <c r="E37" s="107">
        <f>E38+E40+E41</f>
        <v>31058</v>
      </c>
      <c r="F37" s="107">
        <f>F38+F40+F41</f>
        <v>26881.23</v>
      </c>
      <c r="G37" s="107"/>
      <c r="H37" s="107"/>
      <c r="I37" s="107">
        <f>I38+I40+I41</f>
        <v>26881.23</v>
      </c>
      <c r="J37" s="107">
        <f>J38+J40+J41</f>
        <v>4176.7700000000004</v>
      </c>
      <c r="K37" s="107">
        <f>K38+K40+K41</f>
        <v>4176.7700000000004</v>
      </c>
    </row>
    <row r="38" spans="1:11">
      <c r="A38" s="95" t="s">
        <v>158</v>
      </c>
      <c r="B38" s="101" t="s">
        <v>127</v>
      </c>
      <c r="C38" s="102" t="s">
        <v>167</v>
      </c>
      <c r="D38" s="108">
        <v>26458</v>
      </c>
      <c r="E38" s="108">
        <f>D38</f>
        <v>26458</v>
      </c>
      <c r="F38" s="108">
        <v>22826</v>
      </c>
      <c r="G38" s="108"/>
      <c r="H38" s="108"/>
      <c r="I38" s="108">
        <f t="shared" si="1"/>
        <v>22826</v>
      </c>
      <c r="J38" s="109">
        <f t="shared" si="2"/>
        <v>3632</v>
      </c>
      <c r="K38" s="109">
        <f t="shared" si="3"/>
        <v>3632</v>
      </c>
    </row>
    <row r="39" spans="1:11">
      <c r="A39" s="95" t="s">
        <v>168</v>
      </c>
      <c r="B39" s="101" t="s">
        <v>127</v>
      </c>
      <c r="C39" s="102" t="s">
        <v>169</v>
      </c>
      <c r="D39" s="108"/>
      <c r="E39" s="108">
        <f>D39</f>
        <v>0</v>
      </c>
      <c r="F39" s="108"/>
      <c r="G39" s="108"/>
      <c r="H39" s="108"/>
      <c r="I39" s="108">
        <f t="shared" si="1"/>
        <v>0</v>
      </c>
      <c r="J39" s="109">
        <f t="shared" si="2"/>
        <v>0</v>
      </c>
      <c r="K39" s="109">
        <f>+E:E-I:I</f>
        <v>0</v>
      </c>
    </row>
    <row r="40" spans="1:11">
      <c r="A40" s="95" t="s">
        <v>158</v>
      </c>
      <c r="B40" s="101" t="s">
        <v>127</v>
      </c>
      <c r="C40" s="102" t="s">
        <v>170</v>
      </c>
      <c r="D40" s="108">
        <v>600</v>
      </c>
      <c r="E40" s="108">
        <f>D40</f>
        <v>600</v>
      </c>
      <c r="F40" s="108">
        <v>256</v>
      </c>
      <c r="G40" s="108"/>
      <c r="H40" s="108"/>
      <c r="I40" s="108">
        <f t="shared" si="1"/>
        <v>256</v>
      </c>
      <c r="J40" s="109">
        <f t="shared" si="2"/>
        <v>344</v>
      </c>
      <c r="K40" s="109">
        <f>E40-I40</f>
        <v>344</v>
      </c>
    </row>
    <row r="41" spans="1:11">
      <c r="A41" s="95" t="s">
        <v>158</v>
      </c>
      <c r="B41" s="101" t="s">
        <v>127</v>
      </c>
      <c r="C41" s="102" t="s">
        <v>171</v>
      </c>
      <c r="D41" s="108">
        <v>4000</v>
      </c>
      <c r="E41" s="108">
        <f>D41</f>
        <v>4000</v>
      </c>
      <c r="F41" s="108">
        <v>3799.23</v>
      </c>
      <c r="G41" s="108"/>
      <c r="H41" s="108"/>
      <c r="I41" s="108">
        <f t="shared" si="1"/>
        <v>3799.23</v>
      </c>
      <c r="J41" s="109">
        <f t="shared" si="2"/>
        <v>200.76999999999998</v>
      </c>
      <c r="K41" s="109">
        <f>E41-I41</f>
        <v>200.76999999999998</v>
      </c>
    </row>
    <row r="42" spans="1:11">
      <c r="A42" s="95"/>
      <c r="B42" s="101"/>
      <c r="C42" s="102"/>
      <c r="D42" s="108"/>
      <c r="E42" s="108">
        <f t="shared" ref="E42:E47" si="5">D42</f>
        <v>0</v>
      </c>
      <c r="F42" s="108"/>
      <c r="G42" s="108"/>
      <c r="H42" s="108"/>
      <c r="I42" s="107">
        <f t="shared" si="1"/>
        <v>0</v>
      </c>
      <c r="J42" s="109">
        <f t="shared" si="2"/>
        <v>0</v>
      </c>
      <c r="K42" s="109">
        <f t="shared" ref="K42:K47" si="6">+E:E-I:I</f>
        <v>0</v>
      </c>
    </row>
    <row r="43" spans="1:11">
      <c r="A43" s="95"/>
      <c r="B43" s="101" t="s">
        <v>127</v>
      </c>
      <c r="C43" s="102" t="s">
        <v>172</v>
      </c>
      <c r="D43" s="108"/>
      <c r="E43" s="108">
        <f t="shared" si="5"/>
        <v>0</v>
      </c>
      <c r="F43" s="108"/>
      <c r="G43" s="108"/>
      <c r="H43" s="108"/>
      <c r="I43" s="107">
        <f t="shared" si="1"/>
        <v>0</v>
      </c>
      <c r="J43" s="109">
        <f t="shared" si="2"/>
        <v>0</v>
      </c>
      <c r="K43" s="109">
        <f t="shared" si="6"/>
        <v>0</v>
      </c>
    </row>
    <row r="44" spans="1:11">
      <c r="A44" s="95"/>
      <c r="B44" s="101" t="s">
        <v>127</v>
      </c>
      <c r="C44" s="102"/>
      <c r="D44" s="108"/>
      <c r="E44" s="108">
        <f t="shared" si="5"/>
        <v>0</v>
      </c>
      <c r="F44" s="108"/>
      <c r="G44" s="108"/>
      <c r="H44" s="108"/>
      <c r="I44" s="107">
        <f t="shared" si="1"/>
        <v>0</v>
      </c>
      <c r="J44" s="109">
        <f t="shared" si="2"/>
        <v>0</v>
      </c>
      <c r="K44" s="109">
        <f t="shared" si="6"/>
        <v>0</v>
      </c>
    </row>
    <row r="45" spans="1:11">
      <c r="A45" s="95"/>
      <c r="B45" s="101"/>
      <c r="C45" s="102"/>
      <c r="D45" s="108"/>
      <c r="E45" s="108">
        <f t="shared" si="5"/>
        <v>0</v>
      </c>
      <c r="F45" s="108"/>
      <c r="G45" s="108"/>
      <c r="H45" s="108"/>
      <c r="I45" s="107">
        <f t="shared" si="1"/>
        <v>0</v>
      </c>
      <c r="J45" s="109">
        <f t="shared" si="2"/>
        <v>0</v>
      </c>
      <c r="K45" s="109">
        <f t="shared" si="6"/>
        <v>0</v>
      </c>
    </row>
    <row r="46" spans="1:11">
      <c r="A46" s="95"/>
      <c r="B46" s="101"/>
      <c r="C46" s="102"/>
      <c r="D46" s="108"/>
      <c r="E46" s="108">
        <f t="shared" si="5"/>
        <v>0</v>
      </c>
      <c r="F46" s="108"/>
      <c r="G46" s="108"/>
      <c r="H46" s="108"/>
      <c r="I46" s="107">
        <f t="shared" si="1"/>
        <v>0</v>
      </c>
      <c r="J46" s="109">
        <f t="shared" si="2"/>
        <v>0</v>
      </c>
      <c r="K46" s="109">
        <f t="shared" si="6"/>
        <v>0</v>
      </c>
    </row>
    <row r="47" spans="1:11">
      <c r="A47" s="95"/>
      <c r="B47" s="101"/>
      <c r="C47" s="102"/>
      <c r="D47" s="108"/>
      <c r="E47" s="108">
        <f t="shared" si="5"/>
        <v>0</v>
      </c>
      <c r="F47" s="108"/>
      <c r="G47" s="108"/>
      <c r="H47" s="108"/>
      <c r="I47" s="107">
        <f t="shared" si="1"/>
        <v>0</v>
      </c>
      <c r="J47" s="109">
        <f t="shared" si="2"/>
        <v>0</v>
      </c>
      <c r="K47" s="109">
        <f t="shared" si="6"/>
        <v>0</v>
      </c>
    </row>
    <row r="48" spans="1:11">
      <c r="A48" s="95"/>
      <c r="B48" s="112"/>
      <c r="C48" s="106"/>
      <c r="D48" s="107"/>
      <c r="E48" s="107"/>
      <c r="F48" s="107"/>
      <c r="G48" s="107"/>
      <c r="H48" s="107"/>
      <c r="I48" s="107"/>
      <c r="J48" s="111"/>
      <c r="K48" s="111"/>
    </row>
    <row r="49" spans="1:11">
      <c r="A49" s="110" t="s">
        <v>173</v>
      </c>
      <c r="B49" s="112" t="s">
        <v>127</v>
      </c>
      <c r="C49" s="106" t="s">
        <v>174</v>
      </c>
      <c r="D49" s="107">
        <v>2435</v>
      </c>
      <c r="E49" s="107">
        <f>D49</f>
        <v>2435</v>
      </c>
      <c r="F49" s="107">
        <v>0</v>
      </c>
      <c r="G49" s="107"/>
      <c r="H49" s="107"/>
      <c r="I49" s="107">
        <f>F49</f>
        <v>0</v>
      </c>
      <c r="J49" s="111">
        <f>D49-F49</f>
        <v>2435</v>
      </c>
      <c r="K49" s="111">
        <f>E49-I49</f>
        <v>2435</v>
      </c>
    </row>
    <row r="50" spans="1:11">
      <c r="A50" s="95"/>
      <c r="B50" s="112"/>
      <c r="C50" s="106"/>
      <c r="D50" s="107"/>
      <c r="E50" s="107"/>
      <c r="F50" s="107"/>
      <c r="G50" s="107"/>
      <c r="H50" s="107"/>
      <c r="I50" s="107"/>
      <c r="J50" s="111"/>
      <c r="K50" s="111"/>
    </row>
    <row r="51" spans="1:11">
      <c r="A51" s="95" t="s">
        <v>175</v>
      </c>
      <c r="B51" s="112" t="s">
        <v>127</v>
      </c>
      <c r="C51" s="106" t="s">
        <v>176</v>
      </c>
      <c r="D51" s="107">
        <v>2000</v>
      </c>
      <c r="E51" s="107">
        <v>2000</v>
      </c>
      <c r="F51" s="107">
        <v>0</v>
      </c>
      <c r="G51" s="107"/>
      <c r="H51" s="107"/>
      <c r="I51" s="107">
        <v>0</v>
      </c>
      <c r="J51" s="111">
        <f>D51-F51</f>
        <v>2000</v>
      </c>
      <c r="K51" s="111">
        <f>E51-I51</f>
        <v>2000</v>
      </c>
    </row>
    <row r="52" spans="1:11">
      <c r="A52" s="95"/>
      <c r="B52" s="112"/>
      <c r="C52" s="106"/>
      <c r="D52" s="107"/>
      <c r="E52" s="108"/>
      <c r="F52" s="107"/>
      <c r="G52" s="107"/>
      <c r="H52" s="107"/>
      <c r="I52" s="107"/>
      <c r="J52" s="111"/>
      <c r="K52" s="111"/>
    </row>
    <row r="53" spans="1:11">
      <c r="A53" s="110" t="s">
        <v>177</v>
      </c>
      <c r="B53" s="112" t="s">
        <v>127</v>
      </c>
      <c r="C53" s="106" t="s">
        <v>178</v>
      </c>
      <c r="D53" s="107">
        <f>D54</f>
        <v>6300</v>
      </c>
      <c r="E53" s="107">
        <f>E54</f>
        <v>6300</v>
      </c>
      <c r="F53" s="107">
        <f>F54</f>
        <v>0</v>
      </c>
      <c r="G53" s="107"/>
      <c r="H53" s="107"/>
      <c r="I53" s="107">
        <f>F53</f>
        <v>0</v>
      </c>
      <c r="J53" s="111">
        <f>D53-F53</f>
        <v>6300</v>
      </c>
      <c r="K53" s="111">
        <f>E53-I53</f>
        <v>6300</v>
      </c>
    </row>
    <row r="54" spans="1:11">
      <c r="A54" s="95" t="s">
        <v>156</v>
      </c>
      <c r="B54" s="101" t="s">
        <v>127</v>
      </c>
      <c r="C54" s="102" t="s">
        <v>179</v>
      </c>
      <c r="D54" s="108">
        <v>6300</v>
      </c>
      <c r="E54" s="108">
        <f>D54</f>
        <v>6300</v>
      </c>
      <c r="F54" s="108">
        <v>0</v>
      </c>
      <c r="G54" s="108"/>
      <c r="H54" s="108"/>
      <c r="I54" s="108">
        <f>F54</f>
        <v>0</v>
      </c>
      <c r="J54" s="109">
        <f>D54-F54</f>
        <v>6300</v>
      </c>
      <c r="K54" s="109">
        <f>E54-I54</f>
        <v>6300</v>
      </c>
    </row>
    <row r="55" spans="1:11">
      <c r="A55" s="95"/>
      <c r="B55" s="101"/>
      <c r="C55" s="102"/>
      <c r="D55" s="108"/>
      <c r="E55" s="108"/>
      <c r="F55" s="108"/>
      <c r="G55" s="108"/>
      <c r="H55" s="108"/>
      <c r="I55" s="107"/>
      <c r="J55" s="109"/>
      <c r="K55" s="109"/>
    </row>
    <row r="56" spans="1:11">
      <c r="A56" s="110" t="s">
        <v>180</v>
      </c>
      <c r="B56" s="112" t="s">
        <v>127</v>
      </c>
      <c r="C56" s="106" t="s">
        <v>181</v>
      </c>
      <c r="D56" s="107">
        <f>D58+D59+D60+D61</f>
        <v>59257</v>
      </c>
      <c r="E56" s="107">
        <f>E58+E59+E60+E61</f>
        <v>59257</v>
      </c>
      <c r="F56" s="107">
        <f>F58+F59+F60+F61</f>
        <v>33436.33</v>
      </c>
      <c r="G56" s="107"/>
      <c r="H56" s="107"/>
      <c r="I56" s="107">
        <f>F56</f>
        <v>33436.33</v>
      </c>
      <c r="J56" s="111">
        <f>J58+J59+J60+J61</f>
        <v>25820.670000000002</v>
      </c>
      <c r="K56" s="111">
        <f>+E:E-I:I</f>
        <v>25820.67</v>
      </c>
    </row>
    <row r="57" spans="1:11">
      <c r="A57" s="95" t="s">
        <v>182</v>
      </c>
      <c r="B57" s="101" t="s">
        <v>127</v>
      </c>
      <c r="C57" s="102" t="s">
        <v>183</v>
      </c>
      <c r="D57" s="108"/>
      <c r="E57" s="108">
        <f>D57</f>
        <v>0</v>
      </c>
      <c r="F57" s="108"/>
      <c r="G57" s="108"/>
      <c r="H57" s="108"/>
      <c r="I57" s="107">
        <f>F57</f>
        <v>0</v>
      </c>
      <c r="J57" s="109">
        <f>D57-F57</f>
        <v>0</v>
      </c>
      <c r="K57" s="109">
        <f>+E:E-I:I</f>
        <v>0</v>
      </c>
    </row>
    <row r="58" spans="1:11">
      <c r="A58" s="95" t="s">
        <v>133</v>
      </c>
      <c r="B58" s="101" t="s">
        <v>127</v>
      </c>
      <c r="C58" s="102" t="s">
        <v>184</v>
      </c>
      <c r="D58" s="108">
        <v>40922</v>
      </c>
      <c r="E58" s="108">
        <f>D58</f>
        <v>40922</v>
      </c>
      <c r="F58" s="108">
        <v>25989.53</v>
      </c>
      <c r="G58" s="108"/>
      <c r="H58" s="108"/>
      <c r="I58" s="108">
        <f>F58</f>
        <v>25989.53</v>
      </c>
      <c r="J58" s="109">
        <f>D58-F58</f>
        <v>14932.470000000001</v>
      </c>
      <c r="K58" s="109">
        <f>+E:E-I:I</f>
        <v>14932.470000000001</v>
      </c>
    </row>
    <row r="59" spans="1:11">
      <c r="A59" s="95" t="s">
        <v>147</v>
      </c>
      <c r="B59" s="101" t="s">
        <v>127</v>
      </c>
      <c r="C59" s="102" t="s">
        <v>185</v>
      </c>
      <c r="D59" s="108">
        <v>12358</v>
      </c>
      <c r="E59" s="108">
        <f>D59</f>
        <v>12358</v>
      </c>
      <c r="F59" s="108">
        <v>7446.8</v>
      </c>
      <c r="G59" s="108"/>
      <c r="H59" s="108"/>
      <c r="I59" s="108">
        <f>F59</f>
        <v>7446.8</v>
      </c>
      <c r="J59" s="109">
        <f>D59-F59</f>
        <v>4911.2</v>
      </c>
      <c r="K59" s="109">
        <f>+E:E-I:I</f>
        <v>4911.2</v>
      </c>
    </row>
    <row r="60" spans="1:11">
      <c r="A60" s="95" t="s">
        <v>186</v>
      </c>
      <c r="B60" s="101" t="s">
        <v>127</v>
      </c>
      <c r="C60" s="102" t="s">
        <v>187</v>
      </c>
      <c r="D60" s="108">
        <v>1000</v>
      </c>
      <c r="E60" s="108">
        <v>1000</v>
      </c>
      <c r="F60" s="108"/>
      <c r="G60" s="108"/>
      <c r="H60" s="108"/>
      <c r="I60" s="108">
        <v>0</v>
      </c>
      <c r="J60" s="109">
        <f>D60-F60</f>
        <v>1000</v>
      </c>
      <c r="K60" s="109">
        <f>E60-I60</f>
        <v>1000</v>
      </c>
    </row>
    <row r="61" spans="1:11">
      <c r="A61" s="95" t="s">
        <v>188</v>
      </c>
      <c r="B61" s="101" t="s">
        <v>127</v>
      </c>
      <c r="C61" s="102" t="s">
        <v>189</v>
      </c>
      <c r="D61" s="108">
        <v>4977</v>
      </c>
      <c r="E61" s="108">
        <f>D61</f>
        <v>4977</v>
      </c>
      <c r="F61" s="108"/>
      <c r="G61" s="108"/>
      <c r="H61" s="108"/>
      <c r="I61" s="108">
        <f>F61</f>
        <v>0</v>
      </c>
      <c r="J61" s="109">
        <f>D61-F61</f>
        <v>4977</v>
      </c>
      <c r="K61" s="109">
        <f>+E:E-I:I</f>
        <v>4977</v>
      </c>
    </row>
    <row r="62" spans="1:11">
      <c r="A62" s="95"/>
      <c r="B62" s="101"/>
      <c r="C62" s="102"/>
      <c r="D62" s="108"/>
      <c r="E62" s="108"/>
      <c r="F62" s="108"/>
      <c r="G62" s="108"/>
      <c r="H62" s="108"/>
      <c r="I62" s="107"/>
      <c r="J62" s="109"/>
      <c r="K62" s="109"/>
    </row>
    <row r="63" spans="1:11" ht="45">
      <c r="A63" s="113" t="s">
        <v>190</v>
      </c>
      <c r="B63" s="112" t="s">
        <v>127</v>
      </c>
      <c r="C63" s="106" t="s">
        <v>191</v>
      </c>
      <c r="D63" s="107">
        <f>D66</f>
        <v>13825</v>
      </c>
      <c r="E63" s="107">
        <f>D63</f>
        <v>13825</v>
      </c>
      <c r="F63" s="107">
        <f>F66</f>
        <v>8795.16</v>
      </c>
      <c r="G63" s="107"/>
      <c r="H63" s="107"/>
      <c r="I63" s="107">
        <f>F63</f>
        <v>8795.16</v>
      </c>
      <c r="J63" s="111">
        <f>D63-F63</f>
        <v>5029.84</v>
      </c>
      <c r="K63" s="111">
        <f>E63-I63</f>
        <v>5029.84</v>
      </c>
    </row>
    <row r="64" spans="1:11">
      <c r="A64" s="113"/>
      <c r="B64" s="112"/>
      <c r="C64" s="106"/>
      <c r="D64" s="107"/>
      <c r="E64" s="107"/>
      <c r="F64" s="107"/>
      <c r="G64" s="107"/>
      <c r="H64" s="107"/>
      <c r="I64" s="107"/>
      <c r="J64" s="111"/>
      <c r="K64" s="111"/>
    </row>
    <row r="65" spans="1:11">
      <c r="A65" s="95"/>
      <c r="B65" s="112"/>
      <c r="C65" s="106"/>
      <c r="D65" s="107"/>
      <c r="E65" s="107"/>
      <c r="F65" s="107"/>
      <c r="G65" s="107"/>
      <c r="H65" s="107"/>
      <c r="I65" s="107"/>
      <c r="J65" s="111"/>
      <c r="K65" s="111"/>
    </row>
    <row r="66" spans="1:11">
      <c r="A66" s="110" t="s">
        <v>192</v>
      </c>
      <c r="B66" s="112" t="s">
        <v>127</v>
      </c>
      <c r="C66" s="106" t="s">
        <v>193</v>
      </c>
      <c r="D66" s="107">
        <f>D67+D68+D70+D71+D72</f>
        <v>13825</v>
      </c>
      <c r="E66" s="107">
        <f>E67+E68+E70+E71+E72</f>
        <v>13825</v>
      </c>
      <c r="F66" s="107">
        <f>F67+F68+F71+F72</f>
        <v>8795.16</v>
      </c>
      <c r="G66" s="107"/>
      <c r="H66" s="107"/>
      <c r="I66" s="107">
        <f t="shared" ref="I66:I72" si="7">F66</f>
        <v>8795.16</v>
      </c>
      <c r="J66" s="107">
        <f t="shared" ref="J66:J72" si="8">D66-F66</f>
        <v>5029.84</v>
      </c>
      <c r="K66" s="107">
        <f t="shared" ref="K66:K72" si="9">E66-I66</f>
        <v>5029.84</v>
      </c>
    </row>
    <row r="67" spans="1:11">
      <c r="A67" s="95" t="s">
        <v>186</v>
      </c>
      <c r="B67" s="101" t="s">
        <v>127</v>
      </c>
      <c r="C67" s="102" t="s">
        <v>194</v>
      </c>
      <c r="D67" s="108">
        <v>1077</v>
      </c>
      <c r="E67" s="108">
        <f t="shared" ref="E67:E72" si="10">D67</f>
        <v>1077</v>
      </c>
      <c r="F67" s="108">
        <v>1076.1600000000001</v>
      </c>
      <c r="G67" s="108"/>
      <c r="H67" s="108"/>
      <c r="I67" s="108">
        <f t="shared" si="7"/>
        <v>1076.1600000000001</v>
      </c>
      <c r="J67" s="108">
        <f t="shared" si="8"/>
        <v>0.83999999999991815</v>
      </c>
      <c r="K67" s="108">
        <f t="shared" si="9"/>
        <v>0.83999999999991815</v>
      </c>
    </row>
    <row r="68" spans="1:11">
      <c r="A68" s="95" t="s">
        <v>154</v>
      </c>
      <c r="B68" s="101" t="s">
        <v>127</v>
      </c>
      <c r="C68" s="102" t="s">
        <v>195</v>
      </c>
      <c r="D68" s="108">
        <v>1923</v>
      </c>
      <c r="E68" s="108">
        <f t="shared" si="10"/>
        <v>1923</v>
      </c>
      <c r="F68" s="108">
        <v>1888</v>
      </c>
      <c r="G68" s="108"/>
      <c r="H68" s="108"/>
      <c r="I68" s="108">
        <f t="shared" si="7"/>
        <v>1888</v>
      </c>
      <c r="J68" s="108">
        <f t="shared" si="8"/>
        <v>35</v>
      </c>
      <c r="K68" s="108">
        <f t="shared" si="9"/>
        <v>35</v>
      </c>
    </row>
    <row r="69" spans="1:11">
      <c r="A69" s="95" t="s">
        <v>156</v>
      </c>
      <c r="B69" s="101" t="s">
        <v>127</v>
      </c>
      <c r="C69" s="102" t="s">
        <v>196</v>
      </c>
      <c r="D69" s="108">
        <v>0</v>
      </c>
      <c r="E69" s="108">
        <f t="shared" si="10"/>
        <v>0</v>
      </c>
      <c r="F69" s="108"/>
      <c r="G69" s="108"/>
      <c r="H69" s="108"/>
      <c r="I69" s="108">
        <f t="shared" si="7"/>
        <v>0</v>
      </c>
      <c r="J69" s="108">
        <f t="shared" si="8"/>
        <v>0</v>
      </c>
      <c r="K69" s="108">
        <f t="shared" si="9"/>
        <v>0</v>
      </c>
    </row>
    <row r="70" spans="1:11">
      <c r="A70" s="95" t="s">
        <v>188</v>
      </c>
      <c r="B70" s="101" t="s">
        <v>127</v>
      </c>
      <c r="C70" s="102" t="s">
        <v>197</v>
      </c>
      <c r="D70" s="108">
        <v>600</v>
      </c>
      <c r="E70" s="108">
        <f t="shared" si="10"/>
        <v>600</v>
      </c>
      <c r="F70" s="108"/>
      <c r="G70" s="108"/>
      <c r="H70" s="108"/>
      <c r="I70" s="108">
        <f t="shared" si="7"/>
        <v>0</v>
      </c>
      <c r="J70" s="108">
        <f t="shared" si="8"/>
        <v>600</v>
      </c>
      <c r="K70" s="108">
        <f t="shared" si="9"/>
        <v>600</v>
      </c>
    </row>
    <row r="71" spans="1:11">
      <c r="A71" s="95" t="s">
        <v>158</v>
      </c>
      <c r="B71" s="101" t="s">
        <v>127</v>
      </c>
      <c r="C71" s="102" t="s">
        <v>198</v>
      </c>
      <c r="D71" s="108">
        <v>8500</v>
      </c>
      <c r="E71" s="108">
        <f t="shared" si="10"/>
        <v>8500</v>
      </c>
      <c r="F71" s="108">
        <v>4681</v>
      </c>
      <c r="G71" s="108"/>
      <c r="H71" s="108"/>
      <c r="I71" s="108">
        <f t="shared" si="7"/>
        <v>4681</v>
      </c>
      <c r="J71" s="108">
        <f t="shared" si="8"/>
        <v>3819</v>
      </c>
      <c r="K71" s="108">
        <f t="shared" si="9"/>
        <v>3819</v>
      </c>
    </row>
    <row r="72" spans="1:11">
      <c r="A72" s="95" t="s">
        <v>199</v>
      </c>
      <c r="B72" s="101" t="s">
        <v>127</v>
      </c>
      <c r="C72" s="102" t="s">
        <v>200</v>
      </c>
      <c r="D72" s="108">
        <v>1725</v>
      </c>
      <c r="E72" s="108">
        <f t="shared" si="10"/>
        <v>1725</v>
      </c>
      <c r="F72" s="108">
        <v>1150</v>
      </c>
      <c r="G72" s="108"/>
      <c r="H72" s="108"/>
      <c r="I72" s="108">
        <f t="shared" si="7"/>
        <v>1150</v>
      </c>
      <c r="J72" s="108">
        <f t="shared" si="8"/>
        <v>575</v>
      </c>
      <c r="K72" s="108">
        <f t="shared" si="9"/>
        <v>575</v>
      </c>
    </row>
    <row r="73" spans="1:11">
      <c r="A73" s="110" t="s">
        <v>201</v>
      </c>
      <c r="B73" s="112" t="s">
        <v>127</v>
      </c>
      <c r="C73" s="106" t="s">
        <v>202</v>
      </c>
      <c r="D73" s="107">
        <f>D74+D77</f>
        <v>30840</v>
      </c>
      <c r="E73" s="107">
        <f>E74+E77</f>
        <v>30840</v>
      </c>
      <c r="F73" s="107">
        <f>F74+F77</f>
        <v>27840</v>
      </c>
      <c r="G73" s="107"/>
      <c r="H73" s="107"/>
      <c r="I73" s="107">
        <f>I74+I77</f>
        <v>27840</v>
      </c>
      <c r="J73" s="111">
        <f>J74+J77</f>
        <v>3000</v>
      </c>
      <c r="K73" s="111">
        <f>K74+K77</f>
        <v>3000</v>
      </c>
    </row>
    <row r="74" spans="1:11">
      <c r="A74" s="114" t="s">
        <v>203</v>
      </c>
      <c r="B74" s="112" t="s">
        <v>127</v>
      </c>
      <c r="C74" s="106" t="s">
        <v>204</v>
      </c>
      <c r="D74" s="107">
        <f>D75</f>
        <v>27840</v>
      </c>
      <c r="E74" s="107">
        <f>E75</f>
        <v>27840</v>
      </c>
      <c r="F74" s="107">
        <v>27840</v>
      </c>
      <c r="G74" s="107"/>
      <c r="H74" s="107"/>
      <c r="I74" s="107">
        <f>F74</f>
        <v>27840</v>
      </c>
      <c r="J74" s="111">
        <f>D74-F74</f>
        <v>0</v>
      </c>
      <c r="K74" s="111">
        <f>E74-I74</f>
        <v>0</v>
      </c>
    </row>
    <row r="75" spans="1:11">
      <c r="A75" s="95" t="s">
        <v>158</v>
      </c>
      <c r="B75" s="112"/>
      <c r="C75" s="106" t="s">
        <v>204</v>
      </c>
      <c r="D75" s="108">
        <v>27840</v>
      </c>
      <c r="E75" s="108">
        <v>27840</v>
      </c>
      <c r="F75" s="107">
        <v>27840</v>
      </c>
      <c r="G75" s="107"/>
      <c r="H75" s="107"/>
      <c r="I75" s="107">
        <f>F75</f>
        <v>27840</v>
      </c>
      <c r="J75" s="111">
        <f>D75-F75</f>
        <v>0</v>
      </c>
      <c r="K75" s="111">
        <f>E75-I75</f>
        <v>0</v>
      </c>
    </row>
    <row r="76" spans="1:11">
      <c r="A76" s="95"/>
      <c r="B76" s="112"/>
      <c r="C76" s="106"/>
      <c r="D76" s="107"/>
      <c r="E76" s="108"/>
      <c r="F76" s="107"/>
      <c r="G76" s="107"/>
      <c r="H76" s="107"/>
      <c r="I76" s="107"/>
      <c r="J76" s="111"/>
      <c r="K76" s="111"/>
    </row>
    <row r="77" spans="1:11" ht="22.5">
      <c r="A77" s="115" t="s">
        <v>205</v>
      </c>
      <c r="B77" s="112" t="s">
        <v>127</v>
      </c>
      <c r="C77" s="106" t="s">
        <v>206</v>
      </c>
      <c r="D77" s="107">
        <v>3000</v>
      </c>
      <c r="E77" s="107">
        <v>3000</v>
      </c>
      <c r="F77" s="107">
        <v>0</v>
      </c>
      <c r="G77" s="107"/>
      <c r="H77" s="107"/>
      <c r="I77" s="107">
        <v>0</v>
      </c>
      <c r="J77" s="111">
        <v>3000</v>
      </c>
      <c r="K77" s="111">
        <v>3000</v>
      </c>
    </row>
    <row r="78" spans="1:11">
      <c r="A78" s="95"/>
      <c r="B78" s="112"/>
      <c r="C78" s="106"/>
      <c r="D78" s="107"/>
      <c r="E78" s="108"/>
      <c r="F78" s="107"/>
      <c r="G78" s="107"/>
      <c r="H78" s="107"/>
      <c r="I78" s="107"/>
      <c r="J78" s="109"/>
      <c r="K78" s="109"/>
    </row>
    <row r="79" spans="1:11">
      <c r="A79" s="110" t="s">
        <v>207</v>
      </c>
      <c r="B79" s="112" t="s">
        <v>127</v>
      </c>
      <c r="C79" s="106" t="s">
        <v>208</v>
      </c>
      <c r="D79" s="107">
        <f>D80+D86+D92</f>
        <v>182347</v>
      </c>
      <c r="E79" s="107">
        <f>E80+E86+E92</f>
        <v>182347</v>
      </c>
      <c r="F79" s="107">
        <f>F80+F86+F92</f>
        <v>167108.76</v>
      </c>
      <c r="G79" s="107"/>
      <c r="H79" s="107"/>
      <c r="I79" s="107">
        <f>F79</f>
        <v>167108.76</v>
      </c>
      <c r="J79" s="107">
        <f>J80+J88+J89+J91+J92</f>
        <v>15237.36</v>
      </c>
      <c r="K79" s="107">
        <f>E79-I79</f>
        <v>15238.239999999991</v>
      </c>
    </row>
    <row r="80" spans="1:11">
      <c r="A80" s="95" t="s">
        <v>209</v>
      </c>
      <c r="B80" s="101" t="s">
        <v>127</v>
      </c>
      <c r="C80" s="102" t="s">
        <v>210</v>
      </c>
      <c r="D80" s="108">
        <v>16000</v>
      </c>
      <c r="E80" s="108">
        <f t="shared" ref="E80:E85" si="11">D80</f>
        <v>16000</v>
      </c>
      <c r="F80" s="108">
        <v>16000</v>
      </c>
      <c r="G80" s="108"/>
      <c r="H80" s="108"/>
      <c r="I80" s="108">
        <f t="shared" ref="I80:I85" si="12">F80</f>
        <v>16000</v>
      </c>
      <c r="J80" s="109">
        <f t="shared" ref="J80:J85" si="13">D80-F80</f>
        <v>0</v>
      </c>
      <c r="K80" s="109">
        <f t="shared" ref="K80:K85" si="14">+E:E-I:I</f>
        <v>0</v>
      </c>
    </row>
    <row r="81" spans="1:11">
      <c r="A81" s="95"/>
      <c r="B81" s="101"/>
      <c r="C81" s="102"/>
      <c r="D81" s="108"/>
      <c r="E81" s="108">
        <f t="shared" si="11"/>
        <v>0</v>
      </c>
      <c r="F81" s="108"/>
      <c r="G81" s="108"/>
      <c r="H81" s="108"/>
      <c r="I81" s="108">
        <f t="shared" si="12"/>
        <v>0</v>
      </c>
      <c r="J81" s="109">
        <f t="shared" si="13"/>
        <v>0</v>
      </c>
      <c r="K81" s="109">
        <f t="shared" si="14"/>
        <v>0</v>
      </c>
    </row>
    <row r="82" spans="1:11">
      <c r="A82" s="95"/>
      <c r="B82" s="101"/>
      <c r="C82" s="102"/>
      <c r="D82" s="108"/>
      <c r="E82" s="108">
        <f t="shared" si="11"/>
        <v>0</v>
      </c>
      <c r="F82" s="108"/>
      <c r="G82" s="108"/>
      <c r="H82" s="108"/>
      <c r="I82" s="108">
        <f t="shared" si="12"/>
        <v>0</v>
      </c>
      <c r="J82" s="109">
        <f t="shared" si="13"/>
        <v>0</v>
      </c>
      <c r="K82" s="109">
        <f t="shared" si="14"/>
        <v>0</v>
      </c>
    </row>
    <row r="83" spans="1:11">
      <c r="A83" s="95"/>
      <c r="B83" s="101"/>
      <c r="C83" s="102"/>
      <c r="D83" s="108"/>
      <c r="E83" s="108">
        <f t="shared" si="11"/>
        <v>0</v>
      </c>
      <c r="F83" s="108"/>
      <c r="G83" s="108"/>
      <c r="H83" s="108"/>
      <c r="I83" s="108">
        <f t="shared" si="12"/>
        <v>0</v>
      </c>
      <c r="J83" s="109">
        <f t="shared" si="13"/>
        <v>0</v>
      </c>
      <c r="K83" s="109">
        <f t="shared" si="14"/>
        <v>0</v>
      </c>
    </row>
    <row r="84" spans="1:11">
      <c r="A84" s="95"/>
      <c r="B84" s="101"/>
      <c r="C84" s="102"/>
      <c r="D84" s="108"/>
      <c r="E84" s="108">
        <f t="shared" si="11"/>
        <v>0</v>
      </c>
      <c r="F84" s="108"/>
      <c r="G84" s="108"/>
      <c r="H84" s="108"/>
      <c r="I84" s="108">
        <f t="shared" si="12"/>
        <v>0</v>
      </c>
      <c r="J84" s="109">
        <f t="shared" si="13"/>
        <v>0</v>
      </c>
      <c r="K84" s="109">
        <f t="shared" si="14"/>
        <v>0</v>
      </c>
    </row>
    <row r="85" spans="1:11">
      <c r="A85" s="95" t="s">
        <v>211</v>
      </c>
      <c r="B85" s="101" t="s">
        <v>127</v>
      </c>
      <c r="C85" s="102" t="s">
        <v>212</v>
      </c>
      <c r="D85" s="108"/>
      <c r="E85" s="108">
        <f t="shared" si="11"/>
        <v>0</v>
      </c>
      <c r="F85" s="108"/>
      <c r="G85" s="108"/>
      <c r="H85" s="108"/>
      <c r="I85" s="108">
        <f t="shared" si="12"/>
        <v>0</v>
      </c>
      <c r="J85" s="109">
        <f t="shared" si="13"/>
        <v>0</v>
      </c>
      <c r="K85" s="109">
        <f t="shared" si="14"/>
        <v>0</v>
      </c>
    </row>
    <row r="86" spans="1:11" ht="22.5">
      <c r="A86" s="113" t="s">
        <v>213</v>
      </c>
      <c r="B86" s="112"/>
      <c r="C86" s="106" t="s">
        <v>214</v>
      </c>
      <c r="D86" s="107">
        <f>D87+D88+D89+D90+D91</f>
        <v>163247</v>
      </c>
      <c r="E86" s="107">
        <f>E87+E88+E89+E90+E91</f>
        <v>163247</v>
      </c>
      <c r="F86" s="107">
        <f>F87+F88+F89+F90+F91</f>
        <v>151108.76</v>
      </c>
      <c r="G86" s="107"/>
      <c r="H86" s="107"/>
      <c r="I86" s="107">
        <f>I87+I88+I89+I90+I91</f>
        <v>151108.76</v>
      </c>
      <c r="J86" s="111">
        <f>J87+J88+J89+J90+J91</f>
        <v>12138.239999999998</v>
      </c>
      <c r="K86" s="111">
        <f>K87+K88+K89+K90+K91</f>
        <v>12138.239999999998</v>
      </c>
    </row>
    <row r="87" spans="1:11">
      <c r="A87" s="95" t="s">
        <v>186</v>
      </c>
      <c r="B87" s="101" t="s">
        <v>127</v>
      </c>
      <c r="C87" s="102" t="s">
        <v>215</v>
      </c>
      <c r="D87" s="108">
        <v>38781</v>
      </c>
      <c r="E87" s="108">
        <f t="shared" ref="E87:E92" si="15">D87</f>
        <v>38781</v>
      </c>
      <c r="F87" s="108">
        <v>38780.120000000003</v>
      </c>
      <c r="G87" s="108"/>
      <c r="H87" s="108"/>
      <c r="I87" s="108">
        <f>F87</f>
        <v>38780.120000000003</v>
      </c>
      <c r="J87" s="109">
        <f t="shared" ref="J87:J92" si="16">D87-F87</f>
        <v>0.87999999999738066</v>
      </c>
      <c r="K87" s="109">
        <f>+E:E-I:I</f>
        <v>0.87999999999738066</v>
      </c>
    </row>
    <row r="88" spans="1:11">
      <c r="A88" s="95" t="s">
        <v>158</v>
      </c>
      <c r="B88" s="101" t="s">
        <v>127</v>
      </c>
      <c r="C88" s="102" t="s">
        <v>216</v>
      </c>
      <c r="D88" s="108">
        <v>1600</v>
      </c>
      <c r="E88" s="108">
        <f t="shared" si="15"/>
        <v>1600</v>
      </c>
      <c r="F88" s="108">
        <v>1600</v>
      </c>
      <c r="G88" s="108"/>
      <c r="H88" s="108"/>
      <c r="I88" s="108">
        <v>1600</v>
      </c>
      <c r="J88" s="109">
        <f t="shared" si="16"/>
        <v>0</v>
      </c>
      <c r="K88" s="109">
        <f>E88-I88</f>
        <v>0</v>
      </c>
    </row>
    <row r="89" spans="1:11">
      <c r="A89" s="95" t="s">
        <v>154</v>
      </c>
      <c r="B89" s="101" t="s">
        <v>127</v>
      </c>
      <c r="C89" s="102" t="s">
        <v>217</v>
      </c>
      <c r="D89" s="108">
        <v>48066</v>
      </c>
      <c r="E89" s="108">
        <f t="shared" si="15"/>
        <v>48066</v>
      </c>
      <c r="F89" s="108">
        <v>38500.14</v>
      </c>
      <c r="G89" s="108"/>
      <c r="H89" s="108"/>
      <c r="I89" s="108">
        <f>F89</f>
        <v>38500.14</v>
      </c>
      <c r="J89" s="109">
        <f t="shared" si="16"/>
        <v>9565.86</v>
      </c>
      <c r="K89" s="109">
        <f>E89-I89</f>
        <v>9565.86</v>
      </c>
    </row>
    <row r="90" spans="1:11">
      <c r="A90" s="95" t="s">
        <v>160</v>
      </c>
      <c r="B90" s="101" t="s">
        <v>127</v>
      </c>
      <c r="C90" s="102" t="s">
        <v>218</v>
      </c>
      <c r="D90" s="108">
        <v>29200</v>
      </c>
      <c r="E90" s="108">
        <f t="shared" si="15"/>
        <v>29200</v>
      </c>
      <c r="F90" s="108">
        <v>29200</v>
      </c>
      <c r="G90" s="108"/>
      <c r="H90" s="108"/>
      <c r="I90" s="108">
        <f>F90</f>
        <v>29200</v>
      </c>
      <c r="J90" s="109">
        <f t="shared" si="16"/>
        <v>0</v>
      </c>
      <c r="K90" s="109">
        <f>E90-I90</f>
        <v>0</v>
      </c>
    </row>
    <row r="91" spans="1:11">
      <c r="A91" s="95" t="s">
        <v>219</v>
      </c>
      <c r="B91" s="101" t="s">
        <v>127</v>
      </c>
      <c r="C91" s="102" t="s">
        <v>220</v>
      </c>
      <c r="D91" s="108">
        <v>45600</v>
      </c>
      <c r="E91" s="108">
        <f t="shared" si="15"/>
        <v>45600</v>
      </c>
      <c r="F91" s="108">
        <v>43028.5</v>
      </c>
      <c r="G91" s="108"/>
      <c r="H91" s="108"/>
      <c r="I91" s="108">
        <f>F91</f>
        <v>43028.5</v>
      </c>
      <c r="J91" s="109">
        <f t="shared" si="16"/>
        <v>2571.5</v>
      </c>
      <c r="K91" s="109">
        <f>E91-I91</f>
        <v>2571.5</v>
      </c>
    </row>
    <row r="92" spans="1:11">
      <c r="A92" s="110" t="s">
        <v>221</v>
      </c>
      <c r="B92" s="112" t="s">
        <v>127</v>
      </c>
      <c r="C92" s="106" t="s">
        <v>222</v>
      </c>
      <c r="D92" s="107">
        <v>3100</v>
      </c>
      <c r="E92" s="107">
        <f t="shared" si="15"/>
        <v>3100</v>
      </c>
      <c r="F92" s="107">
        <v>0</v>
      </c>
      <c r="G92" s="107"/>
      <c r="H92" s="107"/>
      <c r="I92" s="107">
        <f>F92</f>
        <v>0</v>
      </c>
      <c r="J92" s="111">
        <f t="shared" si="16"/>
        <v>3100</v>
      </c>
      <c r="K92" s="111">
        <f>E92-I92</f>
        <v>3100</v>
      </c>
    </row>
    <row r="93" spans="1:11">
      <c r="A93" s="110"/>
      <c r="B93" s="112"/>
      <c r="C93" s="106"/>
      <c r="D93" s="107"/>
      <c r="E93" s="108"/>
      <c r="F93" s="107"/>
      <c r="G93" s="107"/>
      <c r="H93" s="107"/>
      <c r="I93" s="107"/>
      <c r="J93" s="111"/>
      <c r="K93" s="109"/>
    </row>
    <row r="94" spans="1:11" ht="22.5">
      <c r="A94" s="113" t="s">
        <v>223</v>
      </c>
      <c r="B94" s="112" t="s">
        <v>127</v>
      </c>
      <c r="C94" s="106" t="s">
        <v>224</v>
      </c>
      <c r="D94" s="107">
        <v>600</v>
      </c>
      <c r="E94" s="107">
        <f>D94</f>
        <v>600</v>
      </c>
      <c r="F94" s="107">
        <v>0</v>
      </c>
      <c r="G94" s="107"/>
      <c r="H94" s="107"/>
      <c r="I94" s="107">
        <v>0</v>
      </c>
      <c r="J94" s="111">
        <v>600</v>
      </c>
      <c r="K94" s="109">
        <v>600</v>
      </c>
    </row>
    <row r="95" spans="1:11">
      <c r="A95" s="95"/>
      <c r="B95" s="101"/>
      <c r="C95" s="102"/>
      <c r="D95" s="108"/>
      <c r="E95" s="108"/>
      <c r="F95" s="108"/>
      <c r="G95" s="116"/>
      <c r="H95" s="117"/>
      <c r="I95" s="108"/>
      <c r="J95" s="109"/>
      <c r="K95" s="109"/>
    </row>
    <row r="96" spans="1:11">
      <c r="A96" s="95" t="s">
        <v>225</v>
      </c>
      <c r="B96" s="112" t="s">
        <v>127</v>
      </c>
      <c r="C96" s="106" t="s">
        <v>226</v>
      </c>
      <c r="D96" s="107">
        <f>D97</f>
        <v>21161</v>
      </c>
      <c r="E96" s="107">
        <f>E97</f>
        <v>21161</v>
      </c>
      <c r="F96" s="107">
        <f>F97</f>
        <v>21157.71</v>
      </c>
      <c r="G96" s="118"/>
      <c r="H96" s="119"/>
      <c r="I96" s="107">
        <f>F96</f>
        <v>21157.71</v>
      </c>
      <c r="J96" s="111">
        <f>D96-F96</f>
        <v>3.2900000000008731</v>
      </c>
      <c r="K96" s="111">
        <f>E96-I96</f>
        <v>3.2900000000008731</v>
      </c>
    </row>
    <row r="97" spans="1:11">
      <c r="A97" s="95" t="s">
        <v>227</v>
      </c>
      <c r="B97" s="101"/>
      <c r="C97" s="102" t="s">
        <v>228</v>
      </c>
      <c r="D97" s="108">
        <v>21161</v>
      </c>
      <c r="E97" s="108">
        <f>D97</f>
        <v>21161</v>
      </c>
      <c r="F97" s="108">
        <v>21157.71</v>
      </c>
      <c r="G97" s="116"/>
      <c r="H97" s="116"/>
      <c r="I97" s="108">
        <f>F97</f>
        <v>21157.71</v>
      </c>
      <c r="J97" s="109">
        <f>D97-F97</f>
        <v>3.2900000000008731</v>
      </c>
      <c r="K97" s="109">
        <f>E97-I97</f>
        <v>3.2900000000008731</v>
      </c>
    </row>
    <row r="98" spans="1:11" ht="22.5">
      <c r="A98" s="113" t="s">
        <v>229</v>
      </c>
      <c r="B98" s="112" t="s">
        <v>127</v>
      </c>
      <c r="C98" s="106" t="s">
        <v>230</v>
      </c>
      <c r="D98" s="107">
        <v>600</v>
      </c>
      <c r="E98" s="107">
        <f>D98</f>
        <v>600</v>
      </c>
      <c r="F98" s="108">
        <v>0</v>
      </c>
      <c r="G98" s="116"/>
      <c r="H98" s="116"/>
      <c r="I98" s="107">
        <v>0</v>
      </c>
      <c r="J98" s="111">
        <f>D98-F98</f>
        <v>600</v>
      </c>
      <c r="K98" s="111">
        <f>E98-I98</f>
        <v>600</v>
      </c>
    </row>
    <row r="99" spans="1:11">
      <c r="A99" s="120"/>
      <c r="B99" s="101"/>
      <c r="C99" s="102"/>
      <c r="D99" s="108"/>
      <c r="E99" s="108"/>
      <c r="F99" s="108"/>
      <c r="G99" s="116"/>
      <c r="H99" s="116"/>
      <c r="I99" s="107"/>
      <c r="J99" s="109"/>
      <c r="K99" s="109"/>
    </row>
    <row r="100" spans="1:11" ht="15.75" thickBot="1">
      <c r="A100" s="121" t="s">
        <v>91</v>
      </c>
      <c r="B100" s="122" t="s">
        <v>127</v>
      </c>
      <c r="C100" s="106" t="s">
        <v>231</v>
      </c>
      <c r="D100" s="107">
        <f>D15+D56+D63+D73+D79+D94+D96+D98</f>
        <v>1158047.23</v>
      </c>
      <c r="E100" s="107">
        <f>D100</f>
        <v>1158047.23</v>
      </c>
      <c r="F100" s="107">
        <f>F15+F56+F63+F73+F79+F96</f>
        <v>750650.90999999992</v>
      </c>
      <c r="G100" s="118"/>
      <c r="H100" s="118"/>
      <c r="I100" s="107">
        <f>F100</f>
        <v>750650.90999999992</v>
      </c>
      <c r="J100" s="111">
        <f>J15+J56+J63+J73+J79+J94+J96+J98</f>
        <v>407395.44</v>
      </c>
      <c r="K100" s="111">
        <f>E100-I100</f>
        <v>407396.32000000007</v>
      </c>
    </row>
    <row r="101" spans="1:11" ht="33.75">
      <c r="A101" s="123" t="s">
        <v>232</v>
      </c>
      <c r="B101" s="124"/>
      <c r="C101" s="125" t="s">
        <v>91</v>
      </c>
      <c r="D101" s="126"/>
      <c r="E101" s="126"/>
      <c r="F101" s="126"/>
      <c r="G101" s="127"/>
      <c r="H101" s="127"/>
      <c r="I101" s="126"/>
      <c r="J101" s="126"/>
      <c r="K101" s="126"/>
    </row>
    <row r="102" spans="1:11">
      <c r="A102" s="128"/>
      <c r="B102" s="129">
        <v>450</v>
      </c>
      <c r="C102" s="130" t="s">
        <v>233</v>
      </c>
      <c r="D102" s="131">
        <v>186776.23</v>
      </c>
      <c r="E102" s="131">
        <v>186776.23</v>
      </c>
      <c r="F102" s="131">
        <f>F100-'[1]Ф0503127 (доходы)'!E20</f>
        <v>156984.97999999998</v>
      </c>
      <c r="G102" s="131"/>
      <c r="H102" s="131">
        <f>F102</f>
        <v>156984.97999999998</v>
      </c>
      <c r="I102" s="131"/>
      <c r="J102" s="131"/>
      <c r="K102" s="131"/>
    </row>
    <row r="103" spans="1:11">
      <c r="A103" s="128"/>
      <c r="B103" s="128"/>
      <c r="C103" s="128"/>
      <c r="D103" s="128"/>
      <c r="E103" s="128"/>
      <c r="F103" s="128"/>
      <c r="G103" s="128"/>
      <c r="H103" s="128"/>
      <c r="I103" s="128"/>
      <c r="J103" s="128"/>
      <c r="K103" s="128"/>
    </row>
    <row r="104" spans="1:11">
      <c r="B104" s="128"/>
      <c r="C104" s="128"/>
      <c r="D104" s="132"/>
      <c r="E104" s="128"/>
      <c r="F104" s="128"/>
      <c r="G104" s="128"/>
      <c r="H104" s="128"/>
      <c r="I104" s="128"/>
      <c r="J104" s="128"/>
      <c r="K104" s="128"/>
    </row>
  </sheetData>
  <mergeCells count="1">
    <mergeCell ref="A3:A10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I33"/>
  <sheetViews>
    <sheetView tabSelected="1" workbookViewId="0">
      <selection activeCell="C16" sqref="C16"/>
    </sheetView>
  </sheetViews>
  <sheetFormatPr defaultRowHeight="15"/>
  <cols>
    <col min="1" max="1" width="18.5703125" style="183" customWidth="1"/>
    <col min="2" max="2" width="8" style="190" customWidth="1"/>
    <col min="3" max="3" width="22.5703125" customWidth="1"/>
    <col min="4" max="4" width="15.140625" customWidth="1"/>
    <col min="5" max="5" width="18.5703125" customWidth="1"/>
    <col min="6" max="6" width="6.28515625" customWidth="1"/>
    <col min="7" max="7" width="6.5703125" customWidth="1"/>
    <col min="8" max="8" width="14.7109375" customWidth="1"/>
    <col min="9" max="9" width="18.5703125" customWidth="1"/>
  </cols>
  <sheetData>
    <row r="2" spans="1:9">
      <c r="A2" s="164"/>
      <c r="B2" s="165"/>
      <c r="C2" s="133"/>
      <c r="D2" s="133"/>
      <c r="E2" s="133"/>
      <c r="F2" s="133"/>
      <c r="G2" s="133"/>
      <c r="H2" s="133"/>
      <c r="I2" s="133"/>
    </row>
    <row r="3" spans="1:9">
      <c r="A3" s="210" t="s">
        <v>258</v>
      </c>
      <c r="B3" s="210"/>
      <c r="C3" s="210"/>
      <c r="D3" s="210"/>
      <c r="E3" s="210"/>
      <c r="F3" s="210"/>
      <c r="G3" s="210"/>
      <c r="H3" s="210"/>
      <c r="I3" s="210"/>
    </row>
    <row r="4" spans="1:9">
      <c r="A4" s="212" t="s">
        <v>259</v>
      </c>
      <c r="B4" s="215" t="s">
        <v>15</v>
      </c>
      <c r="C4" s="211" t="s">
        <v>234</v>
      </c>
      <c r="D4" s="211" t="s">
        <v>235</v>
      </c>
      <c r="E4" s="212" t="s">
        <v>236</v>
      </c>
      <c r="F4" s="212"/>
      <c r="G4" s="212"/>
      <c r="H4" s="212"/>
      <c r="I4" s="213" t="s">
        <v>18</v>
      </c>
    </row>
    <row r="5" spans="1:9">
      <c r="A5" s="214"/>
      <c r="B5" s="216"/>
      <c r="C5" s="211"/>
      <c r="D5" s="212"/>
      <c r="E5" s="211" t="s">
        <v>237</v>
      </c>
      <c r="F5" s="211" t="s">
        <v>238</v>
      </c>
      <c r="G5" s="211" t="s">
        <v>239</v>
      </c>
      <c r="H5" s="211" t="s">
        <v>22</v>
      </c>
      <c r="I5" s="213"/>
    </row>
    <row r="6" spans="1:9" ht="28.5" customHeight="1">
      <c r="A6" s="214"/>
      <c r="B6" s="216"/>
      <c r="C6" s="211"/>
      <c r="D6" s="212"/>
      <c r="E6" s="211"/>
      <c r="F6" s="211"/>
      <c r="G6" s="211"/>
      <c r="H6" s="211"/>
      <c r="I6" s="213"/>
    </row>
    <row r="7" spans="1:9">
      <c r="A7" s="134">
        <v>1</v>
      </c>
      <c r="B7" s="166" t="s">
        <v>260</v>
      </c>
      <c r="C7" s="134">
        <v>3</v>
      </c>
      <c r="D7" s="134">
        <v>4</v>
      </c>
      <c r="E7" s="134">
        <v>5</v>
      </c>
      <c r="F7" s="134">
        <v>6</v>
      </c>
      <c r="G7" s="134">
        <v>7</v>
      </c>
      <c r="H7" s="134">
        <v>8</v>
      </c>
      <c r="I7" s="135">
        <v>9</v>
      </c>
    </row>
    <row r="8" spans="1:9" ht="45.75">
      <c r="A8" s="167" t="s">
        <v>261</v>
      </c>
      <c r="B8" s="168" t="s">
        <v>262</v>
      </c>
      <c r="C8" s="136" t="s">
        <v>240</v>
      </c>
      <c r="D8" s="137">
        <f>D10</f>
        <v>186776.22999999998</v>
      </c>
      <c r="E8" s="137">
        <f>E10</f>
        <v>156984.97999999998</v>
      </c>
      <c r="F8" s="137"/>
      <c r="G8" s="137"/>
      <c r="H8" s="137">
        <f>H10</f>
        <v>156984.97999999998</v>
      </c>
      <c r="I8" s="138">
        <f>I10</f>
        <v>29791.25</v>
      </c>
    </row>
    <row r="9" spans="1:9">
      <c r="A9" s="167" t="s">
        <v>263</v>
      </c>
      <c r="B9" s="169"/>
      <c r="C9" s="136"/>
      <c r="D9" s="137"/>
      <c r="E9" s="137"/>
      <c r="F9" s="137"/>
      <c r="G9" s="137"/>
      <c r="H9" s="137"/>
      <c r="I9" s="138"/>
    </row>
    <row r="10" spans="1:9" ht="54.75" customHeight="1">
      <c r="A10" s="167" t="s">
        <v>264</v>
      </c>
      <c r="B10" s="169" t="s">
        <v>265</v>
      </c>
      <c r="C10" s="136" t="s">
        <v>241</v>
      </c>
      <c r="D10" s="137">
        <f>D14</f>
        <v>186776.22999999998</v>
      </c>
      <c r="E10" s="137">
        <f>E14</f>
        <v>156984.97999999998</v>
      </c>
      <c r="F10" s="137"/>
      <c r="G10" s="137"/>
      <c r="H10" s="137">
        <f>H14</f>
        <v>156984.97999999998</v>
      </c>
      <c r="I10" s="138">
        <f>I14</f>
        <v>29791.25</v>
      </c>
    </row>
    <row r="11" spans="1:9">
      <c r="A11" s="170" t="s">
        <v>266</v>
      </c>
      <c r="B11" s="171"/>
      <c r="C11" s="139"/>
      <c r="D11" s="140"/>
      <c r="E11" s="140"/>
      <c r="F11" s="140"/>
      <c r="G11" s="140"/>
      <c r="H11" s="141"/>
      <c r="I11" s="142">
        <f>D11-H11</f>
        <v>0</v>
      </c>
    </row>
    <row r="12" spans="1:9">
      <c r="A12" s="172" t="s">
        <v>267</v>
      </c>
      <c r="B12" s="171" t="s">
        <v>268</v>
      </c>
      <c r="C12" s="139"/>
      <c r="D12" s="99"/>
      <c r="E12" s="140"/>
      <c r="F12" s="140"/>
      <c r="G12" s="140"/>
      <c r="H12" s="141">
        <f>E12</f>
        <v>0</v>
      </c>
      <c r="I12" s="142"/>
    </row>
    <row r="13" spans="1:9">
      <c r="A13" s="172" t="s">
        <v>266</v>
      </c>
      <c r="B13" s="171"/>
      <c r="C13" s="139"/>
      <c r="D13" s="143"/>
      <c r="E13" s="140"/>
      <c r="F13" s="140"/>
      <c r="G13" s="140"/>
      <c r="H13" s="141"/>
      <c r="I13" s="142"/>
    </row>
    <row r="14" spans="1:9" ht="46.5" customHeight="1">
      <c r="A14" s="173" t="s">
        <v>269</v>
      </c>
      <c r="B14" s="171" t="s">
        <v>270</v>
      </c>
      <c r="C14" s="139" t="s">
        <v>242</v>
      </c>
      <c r="D14" s="143">
        <f>D22+D15</f>
        <v>186776.22999999998</v>
      </c>
      <c r="E14" s="140">
        <f>E15+E19</f>
        <v>156984.97999999998</v>
      </c>
      <c r="F14" s="140"/>
      <c r="G14" s="140"/>
      <c r="H14" s="141">
        <f>E14</f>
        <v>156984.97999999998</v>
      </c>
      <c r="I14" s="142">
        <f t="shared" ref="I14:I22" si="0">D14-H14</f>
        <v>29791.25</v>
      </c>
    </row>
    <row r="15" spans="1:9" ht="23.25">
      <c r="A15" s="174" t="s">
        <v>271</v>
      </c>
      <c r="B15" s="171" t="s">
        <v>272</v>
      </c>
      <c r="C15" s="139" t="s">
        <v>243</v>
      </c>
      <c r="D15" s="140">
        <f t="shared" ref="D15:E17" si="1">D16</f>
        <v>-971271</v>
      </c>
      <c r="E15" s="140">
        <f t="shared" si="1"/>
        <v>-593665.93000000005</v>
      </c>
      <c r="F15" s="140"/>
      <c r="G15" s="140" t="s">
        <v>141</v>
      </c>
      <c r="H15" s="141">
        <f>E15</f>
        <v>-593665.93000000005</v>
      </c>
      <c r="I15" s="142">
        <f t="shared" si="0"/>
        <v>-377605.06999999995</v>
      </c>
    </row>
    <row r="16" spans="1:9" ht="45" customHeight="1">
      <c r="A16" s="174" t="s">
        <v>273</v>
      </c>
      <c r="B16" s="171" t="s">
        <v>272</v>
      </c>
      <c r="C16" s="139" t="s">
        <v>244</v>
      </c>
      <c r="D16" s="140">
        <f t="shared" si="1"/>
        <v>-971271</v>
      </c>
      <c r="E16" s="140">
        <f t="shared" si="1"/>
        <v>-593665.93000000005</v>
      </c>
      <c r="F16" s="140"/>
      <c r="G16" s="140"/>
      <c r="H16" s="141">
        <f>E16</f>
        <v>-593665.93000000005</v>
      </c>
      <c r="I16" s="142">
        <f t="shared" si="0"/>
        <v>-377605.06999999995</v>
      </c>
    </row>
    <row r="17" spans="1:9" ht="45.75" customHeight="1">
      <c r="A17" s="174" t="s">
        <v>274</v>
      </c>
      <c r="B17" s="171" t="s">
        <v>272</v>
      </c>
      <c r="C17" s="139" t="s">
        <v>245</v>
      </c>
      <c r="D17" s="140">
        <f t="shared" si="1"/>
        <v>-971271</v>
      </c>
      <c r="E17" s="140">
        <f t="shared" si="1"/>
        <v>-593665.93000000005</v>
      </c>
      <c r="F17" s="140"/>
      <c r="G17" s="140"/>
      <c r="H17" s="141">
        <f>E17</f>
        <v>-593665.93000000005</v>
      </c>
      <c r="I17" s="142">
        <f t="shared" si="0"/>
        <v>-377605.06999999995</v>
      </c>
    </row>
    <row r="18" spans="1:9" ht="45.75">
      <c r="A18" s="174" t="s">
        <v>275</v>
      </c>
      <c r="B18" s="171" t="s">
        <v>272</v>
      </c>
      <c r="C18" s="139" t="s">
        <v>246</v>
      </c>
      <c r="D18" s="140">
        <v>-971271</v>
      </c>
      <c r="E18" s="140">
        <v>-593665.93000000005</v>
      </c>
      <c r="F18" s="140"/>
      <c r="G18" s="140"/>
      <c r="H18" s="141">
        <f>E18</f>
        <v>-593665.93000000005</v>
      </c>
      <c r="I18" s="142">
        <f t="shared" si="0"/>
        <v>-377605.06999999995</v>
      </c>
    </row>
    <row r="19" spans="1:9" ht="23.25">
      <c r="A19" s="174" t="s">
        <v>276</v>
      </c>
      <c r="B19" s="171" t="s">
        <v>277</v>
      </c>
      <c r="C19" s="139" t="s">
        <v>247</v>
      </c>
      <c r="D19" s="140">
        <f t="shared" ref="D19:E21" si="2">D20</f>
        <v>1158047.23</v>
      </c>
      <c r="E19" s="140">
        <f t="shared" si="2"/>
        <v>750650.91</v>
      </c>
      <c r="F19" s="140"/>
      <c r="G19" s="140"/>
      <c r="H19" s="141">
        <f>E19+F19+G19</f>
        <v>750650.91</v>
      </c>
      <c r="I19" s="142">
        <f t="shared" si="0"/>
        <v>407396.31999999995</v>
      </c>
    </row>
    <row r="20" spans="1:9" ht="34.5">
      <c r="A20" s="174" t="s">
        <v>278</v>
      </c>
      <c r="B20" s="171" t="s">
        <v>277</v>
      </c>
      <c r="C20" s="139" t="s">
        <v>248</v>
      </c>
      <c r="D20" s="140">
        <f t="shared" si="2"/>
        <v>1158047.23</v>
      </c>
      <c r="E20" s="140">
        <f t="shared" si="2"/>
        <v>750650.91</v>
      </c>
      <c r="F20" s="140"/>
      <c r="G20" s="140"/>
      <c r="H20" s="141">
        <f>E20+F20+G20</f>
        <v>750650.91</v>
      </c>
      <c r="I20" s="142">
        <f t="shared" si="0"/>
        <v>407396.31999999995</v>
      </c>
    </row>
    <row r="21" spans="1:9" ht="34.5">
      <c r="A21" s="175" t="s">
        <v>279</v>
      </c>
      <c r="B21" s="171" t="s">
        <v>277</v>
      </c>
      <c r="C21" s="139" t="s">
        <v>249</v>
      </c>
      <c r="D21" s="140">
        <f t="shared" si="2"/>
        <v>1158047.23</v>
      </c>
      <c r="E21" s="140">
        <f t="shared" si="2"/>
        <v>750650.91</v>
      </c>
      <c r="F21" s="140"/>
      <c r="G21" s="140"/>
      <c r="H21" s="141">
        <f>E21+F21+G21</f>
        <v>750650.91</v>
      </c>
      <c r="I21" s="142">
        <f t="shared" si="0"/>
        <v>407396.31999999995</v>
      </c>
    </row>
    <row r="22" spans="1:9" ht="46.5" thickBot="1">
      <c r="A22" s="176" t="s">
        <v>280</v>
      </c>
      <c r="B22" s="177" t="s">
        <v>277</v>
      </c>
      <c r="C22" s="144" t="s">
        <v>250</v>
      </c>
      <c r="D22" s="145">
        <v>1158047.23</v>
      </c>
      <c r="E22" s="145">
        <v>750650.91</v>
      </c>
      <c r="F22" s="145"/>
      <c r="G22" s="145"/>
      <c r="H22" s="146">
        <f>E22+F22+G22</f>
        <v>750650.91</v>
      </c>
      <c r="I22" s="147">
        <f t="shared" si="0"/>
        <v>407396.31999999995</v>
      </c>
    </row>
    <row r="23" spans="1:9">
      <c r="A23" s="178" t="s">
        <v>91</v>
      </c>
      <c r="B23" s="179"/>
      <c r="C23" s="148" t="s">
        <v>91</v>
      </c>
      <c r="D23" s="149"/>
      <c r="E23" s="149"/>
      <c r="F23" s="149"/>
      <c r="G23" s="149"/>
      <c r="H23" s="149"/>
      <c r="I23" s="149"/>
    </row>
    <row r="24" spans="1:9">
      <c r="A24" s="154" t="s">
        <v>281</v>
      </c>
      <c r="B24" s="180"/>
      <c r="C24" s="150"/>
      <c r="D24" s="150" t="s">
        <v>251</v>
      </c>
      <c r="E24" s="151"/>
      <c r="F24" s="151"/>
      <c r="G24" s="151"/>
      <c r="H24" s="151" t="s">
        <v>252</v>
      </c>
      <c r="I24" s="152"/>
    </row>
    <row r="25" spans="1:9">
      <c r="A25" s="181" t="s">
        <v>282</v>
      </c>
      <c r="B25" s="182"/>
      <c r="C25" s="153"/>
      <c r="D25" s="154" t="s">
        <v>253</v>
      </c>
      <c r="E25" s="153"/>
      <c r="F25" s="153"/>
      <c r="G25" s="153"/>
      <c r="H25" s="153" t="s">
        <v>252</v>
      </c>
      <c r="I25" s="152"/>
    </row>
    <row r="26" spans="1:9">
      <c r="B26" s="184"/>
      <c r="C26" s="153"/>
      <c r="D26" s="153"/>
      <c r="E26" s="154" t="s">
        <v>254</v>
      </c>
      <c r="F26" s="155"/>
      <c r="G26" s="153"/>
      <c r="H26" s="153"/>
    </row>
    <row r="27" spans="1:9">
      <c r="A27" s="181" t="s">
        <v>283</v>
      </c>
      <c r="B27" s="185"/>
      <c r="C27" s="153"/>
      <c r="D27" s="153"/>
      <c r="E27" s="153"/>
      <c r="F27" s="153"/>
      <c r="G27" s="153"/>
      <c r="H27" s="153"/>
    </row>
    <row r="28" spans="1:9">
      <c r="A28" s="181" t="s">
        <v>284</v>
      </c>
      <c r="B28" s="185"/>
      <c r="C28" s="156"/>
      <c r="D28" s="156"/>
      <c r="E28" s="156"/>
      <c r="F28" s="156"/>
      <c r="G28" s="156"/>
      <c r="H28" s="153"/>
    </row>
    <row r="29" spans="1:9">
      <c r="A29" s="181"/>
      <c r="B29" s="186"/>
      <c r="C29" s="153" t="s">
        <v>255</v>
      </c>
      <c r="D29" s="155"/>
      <c r="E29" s="153"/>
      <c r="F29" s="153"/>
      <c r="G29" s="153"/>
      <c r="H29" s="157"/>
    </row>
    <row r="30" spans="1:9">
      <c r="A30" s="187"/>
      <c r="B30" s="184"/>
      <c r="C30" s="158" t="s">
        <v>256</v>
      </c>
      <c r="D30" s="153"/>
      <c r="E30" s="153"/>
      <c r="F30" s="153"/>
      <c r="G30" s="153"/>
      <c r="H30" s="159"/>
    </row>
    <row r="31" spans="1:9">
      <c r="B31" s="184"/>
      <c r="C31" s="158" t="s">
        <v>257</v>
      </c>
      <c r="D31" s="153"/>
      <c r="E31" s="153"/>
      <c r="F31" s="153"/>
      <c r="G31" s="153"/>
      <c r="H31" s="159"/>
    </row>
    <row r="32" spans="1:9">
      <c r="A32" s="154"/>
      <c r="B32" s="180"/>
      <c r="C32" s="160"/>
      <c r="D32" s="161"/>
      <c r="E32" s="161"/>
      <c r="F32" s="161"/>
      <c r="G32" s="161"/>
      <c r="H32" s="162"/>
    </row>
    <row r="33" spans="1:9">
      <c r="A33" s="188"/>
      <c r="B33" s="189"/>
      <c r="C33" s="163"/>
      <c r="D33" s="163"/>
      <c r="E33" s="163"/>
      <c r="F33" s="163"/>
      <c r="G33" s="163"/>
      <c r="H33" s="163"/>
      <c r="I33" s="163"/>
    </row>
  </sheetData>
  <mergeCells count="11">
    <mergeCell ref="A3:I3"/>
    <mergeCell ref="C4:C6"/>
    <mergeCell ref="D4:D6"/>
    <mergeCell ref="E4:H4"/>
    <mergeCell ref="I4:I6"/>
    <mergeCell ref="G5:G6"/>
    <mergeCell ref="H5:H6"/>
    <mergeCell ref="A4:A6"/>
    <mergeCell ref="B4:B6"/>
    <mergeCell ref="E5:E6"/>
    <mergeCell ref="F5:F6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Ф0503127(доходы)</vt:lpstr>
      <vt:lpstr>Ф0503127(расходы)</vt:lpstr>
      <vt:lpstr>Ф0503127(ИФ)</vt:lpstr>
      <vt:lpstr>Лист4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2017-08-14T11:56:33Z</dcterms:created>
  <dcterms:modified xsi:type="dcterms:W3CDTF">2017-08-14T12:40:54Z</dcterms:modified>
</cp:coreProperties>
</file>