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ocseti\Desktop\"/>
    </mc:Choice>
  </mc:AlternateContent>
  <bookViews>
    <workbookView xWindow="0" yWindow="0" windowWidth="20490" windowHeight="7155" tabRatio="476"/>
  </bookViews>
  <sheets>
    <sheet name="Ф0503127 (доходы)" sheetId="68" r:id="rId1"/>
    <sheet name="Ф0503127 (расходы)" sheetId="6" r:id="rId2"/>
    <sheet name="Ф0503127 (ИФ)" sheetId="10" r:id="rId3"/>
    <sheet name="sp" sheetId="9" state="hidden" r:id="rId4"/>
    <sheet name="Исполнение" sheetId="8" state="hidden" r:id="rId5"/>
  </sheets>
  <definedNames>
    <definedName name="_xlnm.Print_Titles" localSheetId="4">Исполнение!$9:$9</definedName>
  </definedNames>
  <calcPr calcId="152511"/>
</workbook>
</file>

<file path=xl/calcChain.xml><?xml version="1.0" encoding="utf-8"?>
<calcChain xmlns="http://schemas.openxmlformats.org/spreadsheetml/2006/main">
  <c r="E92" i="68" l="1"/>
  <c r="E91" i="68" s="1"/>
  <c r="D92" i="68"/>
  <c r="D91" i="68" s="1"/>
  <c r="E94" i="68"/>
  <c r="D94" i="68"/>
  <c r="H93" i="68"/>
  <c r="I93" i="68" s="1"/>
  <c r="H92" i="68"/>
  <c r="I92" i="68" s="1"/>
  <c r="E108" i="6"/>
  <c r="D71" i="6"/>
  <c r="E71" i="6" s="1"/>
  <c r="F19" i="6"/>
  <c r="D115" i="68"/>
  <c r="H118" i="68"/>
  <c r="I118" i="68" s="1"/>
  <c r="J121" i="6"/>
  <c r="K121" i="6" s="1"/>
  <c r="I121" i="6"/>
  <c r="I120" i="6"/>
  <c r="J120" i="6" s="1"/>
  <c r="K120" i="6" s="1"/>
  <c r="E120" i="6"/>
  <c r="D119" i="6"/>
  <c r="E121" i="6"/>
  <c r="D122" i="6"/>
  <c r="E122" i="6" s="1"/>
  <c r="F122" i="6"/>
  <c r="D107" i="6"/>
  <c r="D106" i="6" s="1"/>
  <c r="E109" i="6"/>
  <c r="D104" i="6"/>
  <c r="E105" i="6"/>
  <c r="E104" i="6" s="1"/>
  <c r="H116" i="68"/>
  <c r="I116" i="68" s="1"/>
  <c r="D150" i="6"/>
  <c r="D148" i="6" s="1"/>
  <c r="E148" i="6" s="1"/>
  <c r="E82" i="6"/>
  <c r="I74" i="6"/>
  <c r="J74" i="6" s="1"/>
  <c r="K74" i="6" s="1"/>
  <c r="D45" i="6"/>
  <c r="H46" i="68"/>
  <c r="I46" i="68" s="1"/>
  <c r="E68" i="6"/>
  <c r="F63" i="6"/>
  <c r="D63" i="6"/>
  <c r="E63" i="6" s="1"/>
  <c r="F66" i="6"/>
  <c r="D66" i="6"/>
  <c r="E66" i="6" s="1"/>
  <c r="D78" i="6"/>
  <c r="I83" i="6"/>
  <c r="J83" i="6" s="1"/>
  <c r="K83" i="6" s="1"/>
  <c r="I82" i="6"/>
  <c r="J82" i="6" s="1"/>
  <c r="K82" i="6" s="1"/>
  <c r="E80" i="6"/>
  <c r="K80" i="6" s="1"/>
  <c r="J80" i="6" s="1"/>
  <c r="F78" i="6"/>
  <c r="I80" i="6"/>
  <c r="F81" i="6"/>
  <c r="D81" i="6"/>
  <c r="E83" i="6"/>
  <c r="I152" i="6"/>
  <c r="F150" i="6"/>
  <c r="F148" i="6" s="1"/>
  <c r="I148" i="6" s="1"/>
  <c r="F71" i="6"/>
  <c r="F70" i="6"/>
  <c r="F69" i="6" s="1"/>
  <c r="D70" i="6"/>
  <c r="E70" i="6" s="1"/>
  <c r="D69" i="6"/>
  <c r="I73" i="6"/>
  <c r="J73" i="6"/>
  <c r="K73" i="6" s="1"/>
  <c r="E74" i="6"/>
  <c r="E73" i="6"/>
  <c r="E121" i="68"/>
  <c r="F18" i="6"/>
  <c r="I151" i="6"/>
  <c r="J151" i="6" s="1"/>
  <c r="K151" i="6" s="1"/>
  <c r="E151" i="6"/>
  <c r="D121" i="68"/>
  <c r="H125" i="68"/>
  <c r="I125" i="68" s="1"/>
  <c r="E124" i="68"/>
  <c r="D124" i="68"/>
  <c r="D96" i="68"/>
  <c r="E99" i="68"/>
  <c r="H99" i="68" s="1"/>
  <c r="I99" i="68" s="1"/>
  <c r="E96" i="68"/>
  <c r="H98" i="68"/>
  <c r="I98" i="68" s="1"/>
  <c r="I149" i="6"/>
  <c r="J149" i="6" s="1"/>
  <c r="K149" i="6" s="1"/>
  <c r="E149" i="6"/>
  <c r="J152" i="6"/>
  <c r="K152" i="6" s="1"/>
  <c r="E150" i="6"/>
  <c r="E152" i="6"/>
  <c r="F62" i="6"/>
  <c r="I68" i="6"/>
  <c r="J68" i="6" s="1"/>
  <c r="K68" i="6" s="1"/>
  <c r="I67" i="6"/>
  <c r="J67" i="6" s="1"/>
  <c r="K67" i="6" s="1"/>
  <c r="I65" i="6"/>
  <c r="J65" i="6" s="1"/>
  <c r="K65" i="6" s="1"/>
  <c r="I64" i="6"/>
  <c r="J64" i="6" s="1"/>
  <c r="K64" i="6" s="1"/>
  <c r="D62" i="6"/>
  <c r="E62" i="6" s="1"/>
  <c r="E67" i="6"/>
  <c r="E65" i="6"/>
  <c r="F163" i="6"/>
  <c r="E162" i="6"/>
  <c r="I162" i="6"/>
  <c r="D161" i="6"/>
  <c r="E161" i="6" s="1"/>
  <c r="I161" i="6"/>
  <c r="J161" i="6"/>
  <c r="D163" i="6"/>
  <c r="D156" i="6"/>
  <c r="D155" i="6" s="1"/>
  <c r="D141" i="6"/>
  <c r="F125" i="6"/>
  <c r="E64" i="6"/>
  <c r="E127" i="6"/>
  <c r="D126" i="6"/>
  <c r="E126" i="6" s="1"/>
  <c r="D125" i="6"/>
  <c r="E125" i="6" s="1"/>
  <c r="E60" i="6"/>
  <c r="E110" i="68"/>
  <c r="F116" i="6"/>
  <c r="F155" i="6"/>
  <c r="I78" i="6"/>
  <c r="J78" i="6" s="1"/>
  <c r="K78" i="6" s="1"/>
  <c r="E78" i="6"/>
  <c r="I60" i="6"/>
  <c r="F52" i="6"/>
  <c r="E55" i="6"/>
  <c r="E56" i="6"/>
  <c r="E57" i="6"/>
  <c r="D52" i="6"/>
  <c r="F119" i="6"/>
  <c r="D127" i="68"/>
  <c r="E127" i="68"/>
  <c r="H127" i="68" s="1"/>
  <c r="H128" i="68"/>
  <c r="I128" i="68" s="1"/>
  <c r="F131" i="6"/>
  <c r="F141" i="6"/>
  <c r="F137" i="6"/>
  <c r="F90" i="6"/>
  <c r="K90" i="6" s="1"/>
  <c r="F166" i="6"/>
  <c r="F165" i="6" s="1"/>
  <c r="I165" i="6" s="1"/>
  <c r="F32" i="6"/>
  <c r="F31" i="6" s="1"/>
  <c r="I31" i="6" s="1"/>
  <c r="F43" i="6"/>
  <c r="D131" i="6"/>
  <c r="E131" i="6" s="1"/>
  <c r="K131" i="6" s="1"/>
  <c r="D137" i="6"/>
  <c r="E115" i="68"/>
  <c r="E74" i="68"/>
  <c r="E68" i="68"/>
  <c r="E60" i="68"/>
  <c r="E54" i="68"/>
  <c r="H54" i="68" s="1"/>
  <c r="E25" i="68"/>
  <c r="E47" i="68"/>
  <c r="H47" i="68" s="1"/>
  <c r="D60" i="68"/>
  <c r="D68" i="68"/>
  <c r="D74" i="68"/>
  <c r="D110" i="68"/>
  <c r="I110" i="68" s="1"/>
  <c r="D25" i="68"/>
  <c r="D47" i="68"/>
  <c r="D54" i="68"/>
  <c r="E81" i="68"/>
  <c r="H81" i="68" s="1"/>
  <c r="E86" i="68"/>
  <c r="E89" i="68"/>
  <c r="E104" i="68"/>
  <c r="E101" i="68" s="1"/>
  <c r="H101" i="68" s="1"/>
  <c r="E107" i="68"/>
  <c r="I123" i="6"/>
  <c r="J123" i="6" s="1"/>
  <c r="K123" i="6" s="1"/>
  <c r="E123" i="6"/>
  <c r="I86" i="6"/>
  <c r="J86" i="6" s="1"/>
  <c r="E86" i="6"/>
  <c r="G21" i="10"/>
  <c r="F110" i="6"/>
  <c r="F100" i="6" s="1"/>
  <c r="E79" i="6"/>
  <c r="I79" i="6"/>
  <c r="I85" i="6"/>
  <c r="E85" i="6"/>
  <c r="I167" i="6"/>
  <c r="J56" i="6"/>
  <c r="K56" i="6" s="1"/>
  <c r="I56" i="6"/>
  <c r="E156" i="6"/>
  <c r="I159" i="6"/>
  <c r="J159" i="6" s="1"/>
  <c r="I157" i="6"/>
  <c r="J157" i="6" s="1"/>
  <c r="K157" i="6" s="1"/>
  <c r="D116" i="6"/>
  <c r="D115" i="6" s="1"/>
  <c r="I127" i="6"/>
  <c r="I122" i="6" s="1"/>
  <c r="I126" i="6"/>
  <c r="I125" i="6" s="1"/>
  <c r="I102" i="6"/>
  <c r="E102" i="6"/>
  <c r="I111" i="6"/>
  <c r="J111" i="6" s="1"/>
  <c r="K111" i="6" s="1"/>
  <c r="I112" i="6"/>
  <c r="J112" i="6" s="1"/>
  <c r="K112" i="6" s="1"/>
  <c r="J102" i="6"/>
  <c r="D110" i="6"/>
  <c r="E110" i="6" s="1"/>
  <c r="E112" i="6"/>
  <c r="E111" i="6"/>
  <c r="E34" i="6"/>
  <c r="D32" i="6"/>
  <c r="D43" i="6"/>
  <c r="D104" i="68"/>
  <c r="D101" i="68" s="1"/>
  <c r="I101" i="68" s="1"/>
  <c r="I158" i="6"/>
  <c r="J158" i="6" s="1"/>
  <c r="K158" i="6" s="1"/>
  <c r="E158" i="6"/>
  <c r="E157" i="6"/>
  <c r="H43" i="68"/>
  <c r="J167" i="6"/>
  <c r="J166" i="6" s="1"/>
  <c r="E167" i="6"/>
  <c r="E166" i="6" s="1"/>
  <c r="E165" i="6" s="1"/>
  <c r="D19" i="6"/>
  <c r="E19" i="6" s="1"/>
  <c r="E18" i="6" s="1"/>
  <c r="E25" i="6"/>
  <c r="E33" i="6"/>
  <c r="E23" i="6"/>
  <c r="E27" i="6"/>
  <c r="I20" i="6"/>
  <c r="J20" i="6" s="1"/>
  <c r="K20" i="6" s="1"/>
  <c r="K19" i="6" s="1"/>
  <c r="K18" i="6" s="1"/>
  <c r="I62" i="6"/>
  <c r="I160" i="6"/>
  <c r="J160" i="6" s="1"/>
  <c r="K160" i="6" s="1"/>
  <c r="E160" i="6"/>
  <c r="H73" i="68"/>
  <c r="I73" i="68" s="1"/>
  <c r="D90" i="6"/>
  <c r="D166" i="6"/>
  <c r="D165" i="6" s="1"/>
  <c r="K167" i="6"/>
  <c r="H119" i="68"/>
  <c r="I119" i="68" s="1"/>
  <c r="E20" i="6"/>
  <c r="E35" i="6"/>
  <c r="I156" i="6"/>
  <c r="J156" i="6" s="1"/>
  <c r="E159" i="6"/>
  <c r="K159" i="6" s="1"/>
  <c r="H117" i="68"/>
  <c r="H129" i="68"/>
  <c r="H121" i="68"/>
  <c r="I121" i="68" s="1"/>
  <c r="H122" i="68"/>
  <c r="H109" i="68"/>
  <c r="I109" i="68" s="1"/>
  <c r="H108" i="68"/>
  <c r="I108" i="68" s="1"/>
  <c r="D107" i="68"/>
  <c r="I107" i="68" s="1"/>
  <c r="H107" i="68"/>
  <c r="H106" i="68"/>
  <c r="H100" i="68"/>
  <c r="I100" i="68" s="1"/>
  <c r="H97" i="68"/>
  <c r="I97" i="68" s="1"/>
  <c r="D89" i="68"/>
  <c r="H90" i="68"/>
  <c r="H89" i="68" s="1"/>
  <c r="H87" i="68"/>
  <c r="I87" i="68" s="1"/>
  <c r="E117" i="6"/>
  <c r="E116" i="6" s="1"/>
  <c r="E119" i="6"/>
  <c r="I124" i="6"/>
  <c r="I119" i="6" s="1"/>
  <c r="J119" i="6" s="1"/>
  <c r="K119" i="6" s="1"/>
  <c r="J124" i="6"/>
  <c r="K124" i="6" s="1"/>
  <c r="E124" i="6"/>
  <c r="E20" i="10"/>
  <c r="E19" i="10" s="1"/>
  <c r="E88" i="6"/>
  <c r="E24" i="10"/>
  <c r="E23" i="10" s="1"/>
  <c r="H80" i="68"/>
  <c r="I80" i="68" s="1"/>
  <c r="I138" i="6"/>
  <c r="J138" i="6" s="1"/>
  <c r="K138" i="6" s="1"/>
  <c r="E140" i="6"/>
  <c r="I140" i="6"/>
  <c r="E139" i="6"/>
  <c r="I139" i="6"/>
  <c r="J139" i="6" s="1"/>
  <c r="D81" i="68"/>
  <c r="I81" i="68" s="1"/>
  <c r="E145" i="6"/>
  <c r="I145" i="6"/>
  <c r="J145" i="6" s="1"/>
  <c r="E146" i="6"/>
  <c r="I52" i="68"/>
  <c r="I35" i="6"/>
  <c r="J35" i="6" s="1"/>
  <c r="K35" i="6" s="1"/>
  <c r="I141" i="6"/>
  <c r="E141" i="6"/>
  <c r="E76" i="6"/>
  <c r="K76" i="6" s="1"/>
  <c r="H35" i="68"/>
  <c r="I35" i="68" s="1"/>
  <c r="I34" i="6"/>
  <c r="I32" i="6"/>
  <c r="I52" i="6"/>
  <c r="J52" i="6" s="1"/>
  <c r="E132" i="6"/>
  <c r="E133" i="6"/>
  <c r="E135" i="6"/>
  <c r="E136" i="6"/>
  <c r="K136" i="6" s="1"/>
  <c r="E142" i="6"/>
  <c r="E143" i="6"/>
  <c r="E134" i="6"/>
  <c r="E137" i="6"/>
  <c r="E113" i="6"/>
  <c r="I133" i="6"/>
  <c r="J133" i="6" s="1"/>
  <c r="K133" i="6" s="1"/>
  <c r="I117" i="6"/>
  <c r="I116" i="6" s="1"/>
  <c r="J116" i="6" s="1"/>
  <c r="K116" i="6" s="1"/>
  <c r="E54" i="6"/>
  <c r="E53" i="6"/>
  <c r="E58" i="6"/>
  <c r="I57" i="6"/>
  <c r="J57" i="6" s="1"/>
  <c r="K57" i="6" s="1"/>
  <c r="I54" i="6"/>
  <c r="J54" i="6" s="1"/>
  <c r="K54" i="6" s="1"/>
  <c r="E91" i="6"/>
  <c r="I91" i="6"/>
  <c r="J91" i="6"/>
  <c r="K91" i="6"/>
  <c r="E90" i="6"/>
  <c r="H56" i="68"/>
  <c r="I56" i="68" s="1"/>
  <c r="H40" i="68"/>
  <c r="I40" i="68" s="1"/>
  <c r="E87" i="6"/>
  <c r="K32" i="6"/>
  <c r="J32" i="6"/>
  <c r="D86" i="68"/>
  <c r="H95" i="68"/>
  <c r="I95" i="68" s="1"/>
  <c r="H94" i="68"/>
  <c r="I94" i="68" s="1"/>
  <c r="H91" i="68"/>
  <c r="H88" i="68"/>
  <c r="I88" i="68" s="1"/>
  <c r="H86" i="68"/>
  <c r="I106" i="68"/>
  <c r="I169" i="6"/>
  <c r="K169" i="6" s="1"/>
  <c r="E169" i="6"/>
  <c r="I164" i="6"/>
  <c r="J164" i="6" s="1"/>
  <c r="E164" i="6"/>
  <c r="E163" i="6"/>
  <c r="E84" i="6"/>
  <c r="E72" i="6"/>
  <c r="E47" i="6"/>
  <c r="D17" i="10"/>
  <c r="D8" i="10" s="1"/>
  <c r="I82" i="68"/>
  <c r="H68" i="68"/>
  <c r="I58" i="68"/>
  <c r="H58" i="68"/>
  <c r="H79" i="68"/>
  <c r="I79" i="68" s="1"/>
  <c r="I85" i="68"/>
  <c r="E37" i="6"/>
  <c r="I33" i="6"/>
  <c r="E144" i="6"/>
  <c r="I132" i="6"/>
  <c r="K132" i="6" s="1"/>
  <c r="H63" i="68"/>
  <c r="I142" i="6"/>
  <c r="J142" i="6" s="1"/>
  <c r="K142" i="6" s="1"/>
  <c r="H70" i="68"/>
  <c r="I70" i="68" s="1"/>
  <c r="H62" i="68"/>
  <c r="I60" i="68"/>
  <c r="H60" i="68"/>
  <c r="I134" i="6"/>
  <c r="J134" i="6"/>
  <c r="K134" i="6" s="1"/>
  <c r="I137" i="6"/>
  <c r="J137" i="6" s="1"/>
  <c r="K137" i="6" s="1"/>
  <c r="D24" i="10"/>
  <c r="D23" i="10" s="1"/>
  <c r="D22" i="10" s="1"/>
  <c r="H65" i="68"/>
  <c r="I146" i="6"/>
  <c r="J146" i="6" s="1"/>
  <c r="I136" i="6"/>
  <c r="I131" i="6"/>
  <c r="J131" i="6" s="1"/>
  <c r="I143" i="6"/>
  <c r="I75" i="6"/>
  <c r="J75" i="6" s="1"/>
  <c r="I76" i="6"/>
  <c r="I55" i="6"/>
  <c r="K55" i="6" s="1"/>
  <c r="I53" i="6"/>
  <c r="I58" i="6"/>
  <c r="K58" i="6" s="1"/>
  <c r="I23" i="6"/>
  <c r="K23" i="6" s="1"/>
  <c r="I25" i="6"/>
  <c r="K25" i="6" s="1"/>
  <c r="I27" i="6"/>
  <c r="K27" i="6" s="1"/>
  <c r="H78" i="68"/>
  <c r="I78" i="68" s="1"/>
  <c r="G25" i="10"/>
  <c r="I135" i="6"/>
  <c r="K135" i="6" s="1"/>
  <c r="E75" i="6"/>
  <c r="E46" i="6"/>
  <c r="H38" i="68"/>
  <c r="I38" i="68" s="1"/>
  <c r="I37" i="6"/>
  <c r="H57" i="68"/>
  <c r="I57" i="68" s="1"/>
  <c r="H25" i="68"/>
  <c r="H28" i="68"/>
  <c r="I28" i="68" s="1"/>
  <c r="J76" i="6"/>
  <c r="K145" i="6"/>
  <c r="I144" i="6"/>
  <c r="J144" i="6" s="1"/>
  <c r="H76" i="68"/>
  <c r="H74" i="68"/>
  <c r="I72" i="68"/>
  <c r="H72" i="68"/>
  <c r="D20" i="10"/>
  <c r="D19" i="10" s="1"/>
  <c r="D18" i="10" s="1"/>
  <c r="J113" i="6"/>
  <c r="J114" i="6"/>
  <c r="K37" i="6"/>
  <c r="J37" i="6"/>
  <c r="H105" i="68"/>
  <c r="I105" i="68"/>
  <c r="I71" i="68"/>
  <c r="I74" i="68"/>
  <c r="I76" i="68"/>
  <c r="I77" i="68"/>
  <c r="I62" i="68"/>
  <c r="I63" i="68"/>
  <c r="I61" i="68"/>
  <c r="I55" i="68"/>
  <c r="I51" i="68"/>
  <c r="I50" i="68"/>
  <c r="I49" i="68"/>
  <c r="I34" i="68"/>
  <c r="I26" i="68"/>
  <c r="I111" i="68"/>
  <c r="H29" i="68"/>
  <c r="I27" i="68"/>
  <c r="I29" i="68"/>
  <c r="I39" i="68"/>
  <c r="I41" i="68"/>
  <c r="I42" i="68"/>
  <c r="I103" i="68"/>
  <c r="I104" i="68"/>
  <c r="J87" i="6"/>
  <c r="J84" i="6"/>
  <c r="I87" i="6"/>
  <c r="K87" i="6" s="1"/>
  <c r="I84" i="6"/>
  <c r="K84" i="6" s="1"/>
  <c r="I122" i="68"/>
  <c r="H77" i="68"/>
  <c r="H71" i="68"/>
  <c r="H126" i="68"/>
  <c r="I126" i="68" s="1"/>
  <c r="H115" i="68"/>
  <c r="H123" i="68"/>
  <c r="H55" i="68"/>
  <c r="I84" i="68"/>
  <c r="J163" i="6"/>
  <c r="J169" i="6"/>
  <c r="I102" i="68"/>
  <c r="H52" i="68"/>
  <c r="H51" i="68"/>
  <c r="H50" i="68"/>
  <c r="H49" i="68"/>
  <c r="H34" i="68"/>
  <c r="H26" i="68"/>
  <c r="I72" i="6"/>
  <c r="I69" i="6" s="1"/>
  <c r="I88" i="6"/>
  <c r="K88" i="6" s="1"/>
  <c r="I101" i="6"/>
  <c r="J101" i="6" s="1"/>
  <c r="I113" i="6"/>
  <c r="I114" i="6"/>
  <c r="K114" i="6" s="1"/>
  <c r="K113" i="6"/>
  <c r="I45" i="6"/>
  <c r="I163" i="6"/>
  <c r="J88" i="6"/>
  <c r="K53" i="6"/>
  <c r="J53" i="6"/>
  <c r="J171" i="6"/>
  <c r="H39" i="68"/>
  <c r="I43" i="68"/>
  <c r="J55" i="6"/>
  <c r="I48" i="6"/>
  <c r="I47" i="6"/>
  <c r="K47" i="6" s="1"/>
  <c r="I46" i="6"/>
  <c r="H37" i="68"/>
  <c r="H33" i="68"/>
  <c r="H42" i="68"/>
  <c r="H104" i="68"/>
  <c r="H103" i="68"/>
  <c r="H102" i="68"/>
  <c r="H32" i="68"/>
  <c r="H31" i="68"/>
  <c r="H30" i="68"/>
  <c r="J27" i="6"/>
  <c r="J23" i="6"/>
  <c r="J72" i="6"/>
  <c r="J58" i="6"/>
  <c r="K48" i="6"/>
  <c r="J48" i="6"/>
  <c r="I33" i="68"/>
  <c r="I65" i="68"/>
  <c r="I114" i="68"/>
  <c r="I37" i="68"/>
  <c r="J143" i="6"/>
  <c r="J136" i="6"/>
  <c r="J47" i="6"/>
  <c r="J46" i="6"/>
  <c r="J45" i="6"/>
  <c r="K143" i="6"/>
  <c r="I123" i="68"/>
  <c r="I120" i="68"/>
  <c r="K89" i="6"/>
  <c r="K75" i="6"/>
  <c r="I117" i="68"/>
  <c r="I115" i="68"/>
  <c r="I83" i="68"/>
  <c r="K127" i="6"/>
  <c r="J127" i="6"/>
  <c r="K92" i="6"/>
  <c r="J92" i="6"/>
  <c r="K171" i="6"/>
  <c r="K101" i="6"/>
  <c r="I133" i="68"/>
  <c r="I129" i="68"/>
  <c r="I24" i="68"/>
  <c r="K21" i="6"/>
  <c r="J21" i="6"/>
  <c r="I64" i="68"/>
  <c r="I32" i="68"/>
  <c r="I31" i="68"/>
  <c r="I30" i="68"/>
  <c r="H12" i="6"/>
  <c r="G12" i="6"/>
  <c r="D11" i="8"/>
  <c r="D10" i="8" s="1"/>
  <c r="D45" i="8" s="1"/>
  <c r="D15" i="8"/>
  <c r="D22" i="8"/>
  <c r="D25" i="8"/>
  <c r="D28" i="8"/>
  <c r="D32" i="8"/>
  <c r="E11" i="8"/>
  <c r="E10" i="8" s="1"/>
  <c r="E45" i="8" s="1"/>
  <c r="E15" i="8"/>
  <c r="E22" i="8"/>
  <c r="E25" i="8"/>
  <c r="E28" i="8"/>
  <c r="E32" i="8"/>
  <c r="F11" i="8"/>
  <c r="F15" i="8"/>
  <c r="F22" i="8"/>
  <c r="F25" i="8"/>
  <c r="F28" i="8"/>
  <c r="F32" i="8"/>
  <c r="G11" i="8"/>
  <c r="G15" i="8"/>
  <c r="G22" i="8"/>
  <c r="G10" i="8" s="1"/>
  <c r="G45" i="8" s="1"/>
  <c r="G25" i="8"/>
  <c r="G28" i="8"/>
  <c r="G32" i="8"/>
  <c r="H11" i="8"/>
  <c r="H15" i="8"/>
  <c r="H22" i="8"/>
  <c r="H25" i="8"/>
  <c r="H28" i="8"/>
  <c r="H32" i="8"/>
  <c r="I11" i="8"/>
  <c r="I15" i="8"/>
  <c r="I22" i="8"/>
  <c r="I25" i="8"/>
  <c r="I28" i="8"/>
  <c r="I32" i="8"/>
  <c r="J11" i="8"/>
  <c r="J15" i="8"/>
  <c r="J22" i="8"/>
  <c r="J25" i="8"/>
  <c r="J28" i="8"/>
  <c r="J32" i="8"/>
  <c r="K11" i="8"/>
  <c r="K15" i="8"/>
  <c r="K22" i="8"/>
  <c r="K25" i="8"/>
  <c r="K28" i="8"/>
  <c r="K32" i="8"/>
  <c r="D37" i="8"/>
  <c r="E37" i="8"/>
  <c r="F37" i="8"/>
  <c r="G37" i="8"/>
  <c r="H37" i="8"/>
  <c r="I37" i="8"/>
  <c r="J37" i="8"/>
  <c r="K37" i="8"/>
  <c r="D42" i="8"/>
  <c r="E42" i="8"/>
  <c r="F42" i="8"/>
  <c r="G42" i="8"/>
  <c r="H42" i="8"/>
  <c r="I42" i="8"/>
  <c r="J42" i="8"/>
  <c r="K42" i="8"/>
  <c r="I12" i="6"/>
  <c r="J12" i="6" s="1"/>
  <c r="I13" i="6"/>
  <c r="J13" i="6" s="1"/>
  <c r="I14" i="6"/>
  <c r="J14" i="6" s="1"/>
  <c r="K72" i="6"/>
  <c r="J33" i="6"/>
  <c r="I91" i="68" l="1"/>
  <c r="K46" i="6"/>
  <c r="J135" i="6"/>
  <c r="I90" i="6"/>
  <c r="J132" i="6"/>
  <c r="K33" i="6"/>
  <c r="K156" i="6"/>
  <c r="J34" i="6"/>
  <c r="K34" i="6" s="1"/>
  <c r="I90" i="68"/>
  <c r="H96" i="68"/>
  <c r="I47" i="68"/>
  <c r="I68" i="68"/>
  <c r="K14" i="6"/>
  <c r="J10" i="8"/>
  <c r="J45" i="8" s="1"/>
  <c r="H10" i="8"/>
  <c r="H45" i="8" s="1"/>
  <c r="J90" i="6"/>
  <c r="E81" i="6"/>
  <c r="D103" i="6"/>
  <c r="D100" i="6" s="1"/>
  <c r="E100" i="6" s="1"/>
  <c r="J122" i="6"/>
  <c r="K122" i="6" s="1"/>
  <c r="F10" i="8"/>
  <c r="F45" i="8" s="1"/>
  <c r="J25" i="6"/>
  <c r="K13" i="6"/>
  <c r="K10" i="8"/>
  <c r="K45" i="8" s="1"/>
  <c r="I10" i="8"/>
  <c r="I45" i="8" s="1"/>
  <c r="K163" i="6"/>
  <c r="D18" i="6"/>
  <c r="D16" i="6" s="1"/>
  <c r="J125" i="6"/>
  <c r="K125" i="6" s="1"/>
  <c r="D31" i="6"/>
  <c r="E31" i="6" s="1"/>
  <c r="E107" i="6"/>
  <c r="E106" i="6" s="1"/>
  <c r="E103" i="6" s="1"/>
  <c r="J141" i="6"/>
  <c r="K141" i="6" s="1"/>
  <c r="I89" i="68"/>
  <c r="I86" i="68"/>
  <c r="D66" i="68"/>
  <c r="I54" i="68"/>
  <c r="I25" i="68"/>
  <c r="K162" i="6"/>
  <c r="I150" i="6"/>
  <c r="J148" i="6"/>
  <c r="K148" i="6" s="1"/>
  <c r="E115" i="6"/>
  <c r="F77" i="6"/>
  <c r="I77" i="6" s="1"/>
  <c r="D77" i="6"/>
  <c r="I70" i="6"/>
  <c r="J70" i="6" s="1"/>
  <c r="I71" i="6"/>
  <c r="J71" i="6" s="1"/>
  <c r="K71" i="6" s="1"/>
  <c r="J62" i="6"/>
  <c r="K62" i="6" s="1"/>
  <c r="G20" i="10"/>
  <c r="D113" i="68"/>
  <c r="D112" i="68" s="1"/>
  <c r="I66" i="6"/>
  <c r="J66" i="6" s="1"/>
  <c r="K66" i="6" s="1"/>
  <c r="I63" i="6"/>
  <c r="J63" i="6" s="1"/>
  <c r="K63" i="6" s="1"/>
  <c r="I81" i="6"/>
  <c r="K81" i="6" s="1"/>
  <c r="J117" i="6"/>
  <c r="K117" i="6" s="1"/>
  <c r="K140" i="6"/>
  <c r="D129" i="6"/>
  <c r="K102" i="6"/>
  <c r="K100" i="6" s="1"/>
  <c r="I166" i="6"/>
  <c r="G24" i="10"/>
  <c r="I19" i="6"/>
  <c r="E113" i="68"/>
  <c r="E112" i="68" s="1"/>
  <c r="H112" i="68" s="1"/>
  <c r="H110" i="68" s="1"/>
  <c r="H124" i="68"/>
  <c r="I124" i="68" s="1"/>
  <c r="F61" i="6"/>
  <c r="I61" i="6" s="1"/>
  <c r="I96" i="68"/>
  <c r="K164" i="6"/>
  <c r="K79" i="6"/>
  <c r="J79" i="6" s="1"/>
  <c r="D61" i="6"/>
  <c r="E61" i="6" s="1"/>
  <c r="I127" i="68"/>
  <c r="E66" i="68"/>
  <c r="E59" i="68" s="1"/>
  <c r="H59" i="68" s="1"/>
  <c r="E52" i="6"/>
  <c r="K52" i="6" s="1"/>
  <c r="K161" i="6"/>
  <c r="J69" i="6"/>
  <c r="J19" i="6"/>
  <c r="J18" i="6" s="1"/>
  <c r="J126" i="6"/>
  <c r="K126" i="6" s="1"/>
  <c r="J162" i="6"/>
  <c r="E69" i="6"/>
  <c r="K69" i="6" s="1"/>
  <c r="E77" i="6"/>
  <c r="K139" i="6"/>
  <c r="J140" i="6"/>
  <c r="J110" i="6"/>
  <c r="K110" i="6" s="1"/>
  <c r="J85" i="6"/>
  <c r="J77" i="6"/>
  <c r="J150" i="6"/>
  <c r="K150" i="6" s="1"/>
  <c r="K86" i="6"/>
  <c r="K144" i="6"/>
  <c r="F115" i="6"/>
  <c r="I115" i="6" s="1"/>
  <c r="K85" i="6"/>
  <c r="F154" i="6"/>
  <c r="F153" i="6" s="1"/>
  <c r="I153" i="6" s="1"/>
  <c r="I155" i="6"/>
  <c r="J155" i="6" s="1"/>
  <c r="K155" i="6" s="1"/>
  <c r="J165" i="6"/>
  <c r="K166" i="6"/>
  <c r="K165" i="6" s="1"/>
  <c r="F129" i="6"/>
  <c r="F41" i="6"/>
  <c r="F40" i="6" s="1"/>
  <c r="I40" i="6" s="1"/>
  <c r="I43" i="6"/>
  <c r="G23" i="10"/>
  <c r="E22" i="10"/>
  <c r="G22" i="10" s="1"/>
  <c r="E18" i="10"/>
  <c r="G19" i="10"/>
  <c r="D41" i="6"/>
  <c r="J43" i="6"/>
  <c r="E43" i="6"/>
  <c r="D59" i="68"/>
  <c r="D23" i="68" s="1"/>
  <c r="H113" i="68"/>
  <c r="I113" i="68" s="1"/>
  <c r="E129" i="6"/>
  <c r="I18" i="6"/>
  <c r="F16" i="6"/>
  <c r="D154" i="6"/>
  <c r="E155" i="6"/>
  <c r="I100" i="6"/>
  <c r="I41" i="6"/>
  <c r="E16" i="6"/>
  <c r="K146" i="6"/>
  <c r="E45" i="6"/>
  <c r="K45" i="6" s="1"/>
  <c r="I110" i="6"/>
  <c r="I112" i="68" l="1"/>
  <c r="K70" i="6"/>
  <c r="H66" i="68"/>
  <c r="I66" i="68" s="1"/>
  <c r="J31" i="6"/>
  <c r="K31" i="6" s="1"/>
  <c r="K115" i="6"/>
  <c r="J81" i="6"/>
  <c r="I129" i="6"/>
  <c r="I93" i="6" s="1"/>
  <c r="F128" i="6"/>
  <c r="F50" i="6"/>
  <c r="I50" i="6" s="1"/>
  <c r="J61" i="6"/>
  <c r="D50" i="6"/>
  <c r="J50" i="6" s="1"/>
  <c r="E23" i="68"/>
  <c r="H23" i="68" s="1"/>
  <c r="J129" i="6"/>
  <c r="I154" i="6"/>
  <c r="J154" i="6" s="1"/>
  <c r="K154" i="6" s="1"/>
  <c r="K77" i="6"/>
  <c r="J100" i="6"/>
  <c r="K43" i="6"/>
  <c r="K61" i="6"/>
  <c r="E50" i="6"/>
  <c r="D153" i="6"/>
  <c r="D128" i="6" s="1"/>
  <c r="E154" i="6"/>
  <c r="D40" i="6"/>
  <c r="E41" i="6"/>
  <c r="J41" i="6"/>
  <c r="E17" i="10"/>
  <c r="G18" i="10"/>
  <c r="I16" i="6"/>
  <c r="K16" i="6" s="1"/>
  <c r="I59" i="68"/>
  <c r="J16" i="6"/>
  <c r="K129" i="6" l="1"/>
  <c r="K50" i="6"/>
  <c r="E20" i="68"/>
  <c r="H20" i="68" s="1"/>
  <c r="I128" i="6"/>
  <c r="F93" i="6"/>
  <c r="F172" i="6" s="1"/>
  <c r="I172" i="6" s="1"/>
  <c r="G17" i="10"/>
  <c r="G8" i="10" s="1"/>
  <c r="E8" i="10"/>
  <c r="E40" i="6"/>
  <c r="K41" i="6"/>
  <c r="J153" i="6"/>
  <c r="K153" i="6" s="1"/>
  <c r="E153" i="6"/>
  <c r="D20" i="68"/>
  <c r="I23" i="68"/>
  <c r="J40" i="6"/>
  <c r="K40" i="6" s="1"/>
  <c r="F174" i="6" l="1"/>
  <c r="I174" i="6" s="1"/>
  <c r="I20" i="68"/>
  <c r="E128" i="6"/>
  <c r="K128" i="6" s="1"/>
  <c r="J128" i="6"/>
  <c r="D93" i="6"/>
  <c r="E93" i="6" l="1"/>
  <c r="K93" i="6" s="1"/>
  <c r="J93" i="6"/>
  <c r="D172" i="6"/>
  <c r="E172" i="6" l="1"/>
  <c r="J172" i="6"/>
  <c r="K172" i="6" s="1"/>
  <c r="D174" i="6"/>
  <c r="E174" i="6" s="1"/>
</calcChain>
</file>

<file path=xl/sharedStrings.xml><?xml version="1.0" encoding="utf-8"?>
<sst xmlns="http://schemas.openxmlformats.org/spreadsheetml/2006/main" count="871" uniqueCount="580">
  <si>
    <t>Налог на имущество физ.лиц</t>
  </si>
  <si>
    <t>Начисления на оплату труда</t>
  </si>
  <si>
    <t>Приобретение услуг</t>
  </si>
  <si>
    <t>Услуги связи</t>
  </si>
  <si>
    <t>Общегосударствен.вопр</t>
  </si>
  <si>
    <t>Благоустройство</t>
  </si>
  <si>
    <t>Выбытие финансовых активов</t>
  </si>
  <si>
    <t>600</t>
  </si>
  <si>
    <t>Уменьшение стоимости ценных бумаг, кроме акций и иных форм участия в капитале</t>
  </si>
  <si>
    <t>210</t>
  </si>
  <si>
    <t>Увеличение задолженности по бюджетным ссудам и кредитам</t>
  </si>
  <si>
    <t>Кредиты кредитных  организаций в валюте Российской Федерации</t>
  </si>
  <si>
    <t>в том числе:</t>
  </si>
  <si>
    <t>уменьшение остатков денежных средств финансовых резервов бюджетов поселений</t>
  </si>
  <si>
    <t>Водохозяйственные мероприятия</t>
  </si>
  <si>
    <t>700</t>
  </si>
  <si>
    <t>340</t>
  </si>
  <si>
    <t>Налог на имущество</t>
  </si>
  <si>
    <t>500</t>
  </si>
  <si>
    <t>Получение кредитов от кредитных  организаций в валюте Российской Федерации</t>
  </si>
  <si>
    <t xml:space="preserve"> Наименование показателя</t>
  </si>
  <si>
    <t>261</t>
  </si>
  <si>
    <t xml:space="preserve">                назначения</t>
  </si>
  <si>
    <t xml:space="preserve">по ФКР, </t>
  </si>
  <si>
    <t>источники внутреннего финансирования дефицитов бюджетов
бюджета</t>
  </si>
  <si>
    <t>251</t>
  </si>
  <si>
    <t>252</t>
  </si>
  <si>
    <t>Доходы от оказания платных услуг(работ) и компенсации затрат государства</t>
  </si>
  <si>
    <t>Штрафы,санкции,возмещение ущерба</t>
  </si>
  <si>
    <t>182-109-0405313-1000-110</t>
  </si>
  <si>
    <t>182-109-0405313-2000-110</t>
  </si>
  <si>
    <t>000-000-0000000-0000-000-</t>
  </si>
  <si>
    <t>182-109-0405313-2100-110</t>
  </si>
  <si>
    <t>обязательств</t>
  </si>
  <si>
    <t>через лицевые</t>
  </si>
  <si>
    <t>через</t>
  </si>
  <si>
    <t>некассовые</t>
  </si>
  <si>
    <t>КЦСР,</t>
  </si>
  <si>
    <t>бюджете, норма-</t>
  </si>
  <si>
    <t>счета органов,</t>
  </si>
  <si>
    <t>банковские</t>
  </si>
  <si>
    <t>операции</t>
  </si>
  <si>
    <t>ассигно-</t>
  </si>
  <si>
    <t>лимитам</t>
  </si>
  <si>
    <t>КВР,</t>
  </si>
  <si>
    <t>Уменьшение задолженности по бюджетным ссудам и кредитам</t>
  </si>
  <si>
    <t>нования, утверж-</t>
  </si>
  <si>
    <t>бюджетных</t>
  </si>
  <si>
    <t>Обесп. провед.выборов и референдумов</t>
  </si>
  <si>
    <t>262</t>
  </si>
  <si>
    <t>Доходы, утвержденные законом о бюджете, нормативными правовыми актами о бюджете</t>
  </si>
  <si>
    <t>Неисполненные назначения</t>
  </si>
  <si>
    <t>некассовые операции</t>
  </si>
  <si>
    <t>921-113-0299513-0000-130</t>
  </si>
  <si>
    <t>242</t>
  </si>
  <si>
    <t>921-0412-0000000000-000-000</t>
  </si>
  <si>
    <t>240</t>
  </si>
  <si>
    <t>241</t>
  </si>
  <si>
    <t>3. Источники финансирования дефицита бюджетов</t>
  </si>
  <si>
    <t>226</t>
  </si>
  <si>
    <t>230</t>
  </si>
  <si>
    <t>800</t>
  </si>
  <si>
    <t>720</t>
  </si>
  <si>
    <t>820</t>
  </si>
  <si>
    <t>Обслуживание внутренних долговых обязательств</t>
  </si>
  <si>
    <t>Бюджетные ассиг-</t>
  </si>
  <si>
    <t xml:space="preserve">Лимиты </t>
  </si>
  <si>
    <t xml:space="preserve">         Исполнено</t>
  </si>
  <si>
    <t>182-106-0604313-3000-110-</t>
  </si>
  <si>
    <t>увеличение остатков средств бюджетов</t>
  </si>
  <si>
    <t>200</t>
  </si>
  <si>
    <t>Налог на имущество с физ. лиц</t>
  </si>
  <si>
    <t>Код стро-ки</t>
  </si>
  <si>
    <t>Национальная экономика</t>
  </si>
  <si>
    <t>Жилищное хозяйство</t>
  </si>
  <si>
    <t>увеличение остатков финансовых резервов бюджетов</t>
  </si>
  <si>
    <t>увеличение остатков денежных средств финансовых резервов</t>
  </si>
  <si>
    <t>увеличение остатков денежных средств финансовых резервов бюджетов поселений</t>
  </si>
  <si>
    <t>уменьшение остатков средств бюджетов</t>
  </si>
  <si>
    <t>тивными право-</t>
  </si>
  <si>
    <t>осуществляющих</t>
  </si>
  <si>
    <t>счета</t>
  </si>
  <si>
    <t>ваниям</t>
  </si>
  <si>
    <t>ЭКР</t>
  </si>
  <si>
    <t>выми актами о</t>
  </si>
  <si>
    <t>кассовое обслу-</t>
  </si>
  <si>
    <t>бюджете</t>
  </si>
  <si>
    <t>живание испол-</t>
  </si>
  <si>
    <t>нения бюджета</t>
  </si>
  <si>
    <t>4</t>
  </si>
  <si>
    <t>7</t>
  </si>
  <si>
    <t>8</t>
  </si>
  <si>
    <t>9</t>
  </si>
  <si>
    <t>10</t>
  </si>
  <si>
    <t>11</t>
  </si>
  <si>
    <t>Расходы бюджета - всего</t>
  </si>
  <si>
    <t>ки</t>
  </si>
  <si>
    <t>5</t>
  </si>
  <si>
    <t>6</t>
  </si>
  <si>
    <t>010</t>
  </si>
  <si>
    <t>182-106-0603313-1000-110</t>
  </si>
  <si>
    <t>182-106-0604313-1000-110-</t>
  </si>
  <si>
    <t>Коммунальные услуги</t>
  </si>
  <si>
    <t>Арендная плата за пользование имуществом</t>
  </si>
  <si>
    <t>Услуги по содержанию имущества</t>
  </si>
  <si>
    <t>Прочие услуги</t>
  </si>
  <si>
    <t>Обслуживание долговых обязательств</t>
  </si>
  <si>
    <t>290</t>
  </si>
  <si>
    <t>221</t>
  </si>
  <si>
    <t xml:space="preserve">Код расхода </t>
  </si>
  <si>
    <t>Расходы</t>
  </si>
  <si>
    <t>Оплата труда</t>
  </si>
  <si>
    <t>Прочие выплаты</t>
  </si>
  <si>
    <t xml:space="preserve">Транспортные услуги </t>
  </si>
  <si>
    <t>Организация и сод.мест захоронения</t>
  </si>
  <si>
    <t>Доходы от уплаты акцизовна дизтопли</t>
  </si>
  <si>
    <t>Доходы от уплаты акцизовна мотор.ма</t>
  </si>
  <si>
    <t>Доходы от уплаты акцизовна бензин</t>
  </si>
  <si>
    <t>Доходы от уплаты акцизна прямог бен</t>
  </si>
  <si>
    <t>263</t>
  </si>
  <si>
    <t>Всего расходов</t>
  </si>
  <si>
    <t>Безвозмездные и безвозвратные перечисления бюджетам</t>
  </si>
  <si>
    <t>Перечисления другим бюджетам бюджетной системы Российской Федерации</t>
  </si>
  <si>
    <t>212</t>
  </si>
  <si>
    <t>231</t>
  </si>
  <si>
    <t xml:space="preserve">Безвозмездные и безвозвратные перечисления  организациям, за исключением государственных и муниципальных организаций </t>
  </si>
  <si>
    <t>через банковские счета</t>
  </si>
  <si>
    <t>через органы, осу-ществляющие кас-совое обслужи-вание исполнения бюджета</t>
  </si>
  <si>
    <t>383</t>
  </si>
  <si>
    <t xml:space="preserve">                                 1. Доходы бюджета</t>
  </si>
  <si>
    <t>Код дохода по КД</t>
  </si>
  <si>
    <t>Доходы бюджета - всего</t>
  </si>
  <si>
    <t>182-106-0603313-3000-110</t>
  </si>
  <si>
    <t>Исполнитель</t>
  </si>
  <si>
    <t>250</t>
  </si>
  <si>
    <t xml:space="preserve">             Неисполненные </t>
  </si>
  <si>
    <t>Земельный налог</t>
  </si>
  <si>
    <t>222</t>
  </si>
  <si>
    <t>223</t>
  </si>
  <si>
    <t>224</t>
  </si>
  <si>
    <t>Оплата труда и начисления на оплату труда</t>
  </si>
  <si>
    <t>620</t>
  </si>
  <si>
    <t>Итого собственных доходов</t>
  </si>
  <si>
    <t>итого</t>
  </si>
  <si>
    <t>2</t>
  </si>
  <si>
    <t>Безвозмездные и безвозвратные перечисления организациям</t>
  </si>
  <si>
    <t>Безвозмездные и безвозвратные перечисления государственным и муниципальным организациям</t>
  </si>
  <si>
    <t>Земельный налог по ставке п.2</t>
  </si>
  <si>
    <t xml:space="preserve">Земельный налог </t>
  </si>
  <si>
    <t>Арендная плата зем.участков</t>
  </si>
  <si>
    <t>Рем.и сод.авт.дорог за счет ср.местн.бюд</t>
  </si>
  <si>
    <t>Образование</t>
  </si>
  <si>
    <t>Зем.налог возн.до 01 января 2006г.</t>
  </si>
  <si>
    <t>902-111-0500000-0000-120</t>
  </si>
  <si>
    <t>902-114-0601310-0000-430</t>
  </si>
  <si>
    <t>Молодеж политика и оздоровление детей</t>
  </si>
  <si>
    <t>Физкультура и спорт</t>
  </si>
  <si>
    <t>Массовый спорт</t>
  </si>
  <si>
    <t>КОДЫ</t>
  </si>
  <si>
    <t>Форма 0503027  с.2</t>
  </si>
  <si>
    <t>921-0409-0000000000-000-000</t>
  </si>
  <si>
    <t>921-0400-0000000000-000-000</t>
  </si>
  <si>
    <t>Исполнено</t>
  </si>
  <si>
    <t xml:space="preserve">экономической службы             </t>
  </si>
  <si>
    <t>______________        ______________________</t>
  </si>
  <si>
    <t xml:space="preserve">         Отметка ответственного исполнителя органа,осуществляющего  кассовое обслуживание бюджета </t>
  </si>
  <si>
    <t>Доходы от продажи зем.участков</t>
  </si>
  <si>
    <t>Налоги на совокупный доход</t>
  </si>
  <si>
    <t>Налоги на прибыль,доходы</t>
  </si>
  <si>
    <t>Зем. налог с юрд.лиц</t>
  </si>
  <si>
    <t>Зем. налог с фич.лиц</t>
  </si>
  <si>
    <t>182-106-0604000-0000-110</t>
  </si>
  <si>
    <t>182-106-0603000-0000-110</t>
  </si>
  <si>
    <t>в том числе</t>
  </si>
  <si>
    <t>Изменение остатков в расчетах
(стр. 810 + 820)</t>
  </si>
  <si>
    <t>изменение остатков в расчетах с органами, организующими исполнение бюджетов
(стр. 811 + стр. 812)</t>
  </si>
  <si>
    <t>увеличение счетов расчетов (дебетовый остаток счета 21002000)</t>
  </si>
  <si>
    <t>уменьшение счетов расчетов (кредитовый остаток счета 30405000)</t>
  </si>
  <si>
    <t>Изменение остатков во внутренних расчетах (стр. 821 + 822)</t>
  </si>
  <si>
    <t>182-106-0603313-2100-110</t>
  </si>
  <si>
    <t>182-106-0604313-2100-110-</t>
  </si>
  <si>
    <t>902-111-0501313-0000-120</t>
  </si>
  <si>
    <t>902-114-0601313-0000-430</t>
  </si>
  <si>
    <t>921-0300-0000000000-000-000</t>
  </si>
  <si>
    <t>921-0309-0000000000-000-000</t>
  </si>
  <si>
    <t>921-0100-0000000000-000-000</t>
  </si>
  <si>
    <t>211</t>
  </si>
  <si>
    <t>увеличение остатков во внутренних расчетах (кредит счета 130404000)</t>
  </si>
  <si>
    <t>Перечисления наднациональным организациям и правительствам иностранных государств</t>
  </si>
  <si>
    <t>Перечисления международным организациям</t>
  </si>
  <si>
    <t>Социальное обеспечение</t>
  </si>
  <si>
    <t>Периодичность:1 апреля, 1 июля, 1 октября, годовая</t>
  </si>
  <si>
    <t xml:space="preserve">             по ОКЕИ</t>
  </si>
  <si>
    <t>Другие общегосударствен. вопросы</t>
  </si>
  <si>
    <t>Код источника финансирования по КИВФ,КИВнФ</t>
  </si>
  <si>
    <t>Источники финансирования ,утвержденные бюджетной росписью</t>
  </si>
  <si>
    <t>исполнение</t>
  </si>
  <si>
    <t>неисполненные назначения</t>
  </si>
  <si>
    <t>через лицевые счета органов, осуществляющих кассовое обслуживание исполнения бюджета</t>
  </si>
  <si>
    <t>увеличение стоимости  основ. средств</t>
  </si>
  <si>
    <t>увеличение стоимости  матер.запасов</t>
  </si>
  <si>
    <t xml:space="preserve">                                         подпись                      Зуева  И.А.         Расшифровка подписи                </t>
  </si>
  <si>
    <t>Социальные пособия, выплачиваемые организациями сектора государственного управления</t>
  </si>
  <si>
    <t>Прочие расходы</t>
  </si>
  <si>
    <t>Итого расходов</t>
  </si>
  <si>
    <t>980</t>
  </si>
  <si>
    <t>Поступление нефинансовых активов</t>
  </si>
  <si>
    <t>300</t>
  </si>
  <si>
    <t>Увеличение стоимости основных средств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</si>
  <si>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</si>
  <si>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</si>
  <si>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финансово-</t>
  </si>
  <si>
    <t>220</t>
  </si>
  <si>
    <t>Источники финансирования дефицита
бюджетов - всего</t>
  </si>
  <si>
    <t>930-0202-5190000-609-000-400</t>
  </si>
  <si>
    <t>921-0503-0000070000-000-000</t>
  </si>
  <si>
    <t>921-0503-0000000000-000-000</t>
  </si>
  <si>
    <t>921-0502-0000000000-000-000</t>
  </si>
  <si>
    <t>921-0501-0000000000-000-000</t>
  </si>
  <si>
    <t>921-0500-0000000000-000-000</t>
  </si>
  <si>
    <t>812</t>
  </si>
  <si>
    <t>Должность               Подпись                       Расшифровка подписи</t>
  </si>
  <si>
    <t>подпись</t>
  </si>
  <si>
    <t>расшифровка</t>
  </si>
  <si>
    <t>Код</t>
  </si>
  <si>
    <t>Наименование показателя</t>
  </si>
  <si>
    <t>стро-</t>
  </si>
  <si>
    <t>по</t>
  </si>
  <si>
    <t>310</t>
  </si>
  <si>
    <t>320</t>
  </si>
  <si>
    <t>232</t>
  </si>
  <si>
    <t>АРЕНДА</t>
  </si>
  <si>
    <t>Резервные фонды</t>
  </si>
  <si>
    <t>253</t>
  </si>
  <si>
    <t>260</t>
  </si>
  <si>
    <t>#</t>
  </si>
  <si>
    <t>182-109-0000000-0000-000</t>
  </si>
  <si>
    <t>из них:</t>
  </si>
  <si>
    <t>0503127</t>
  </si>
  <si>
    <t xml:space="preserve">                   Дата</t>
  </si>
  <si>
    <t xml:space="preserve">             по ОКПО</t>
  </si>
  <si>
    <t>Получение кредитов от кредитных  организаций бюджетами поселений в валюте Российской Федерации</t>
  </si>
  <si>
    <t>источники внешнего финансирования бюджета</t>
  </si>
  <si>
    <t>Результат исполнения бюджета (дефицит "--", профицит "+")</t>
  </si>
  <si>
    <t xml:space="preserve">                         ОТЧЕТ  ОБ  ИСПОЛНЕНИИ БЮДЖЕТА</t>
  </si>
  <si>
    <t xml:space="preserve">                                      ГЛАВНОГО РАСПОРЯДИТЕЛЯ (РАСПОРЯДИТЕЛЯ), ПОЛУЧАТЕЛЯ СРЕДСТВ БЮДЖЕТА</t>
  </si>
  <si>
    <t xml:space="preserve">  Форма по ОКУД</t>
  </si>
  <si>
    <t>Коммунальное хозяйство</t>
  </si>
  <si>
    <t>уменьшение остатков во внутренних расчетах (дебет счета 130404000)</t>
  </si>
  <si>
    <t>182-106-0603313-0000-110</t>
  </si>
  <si>
    <t>182-106-0604313-0000-110</t>
  </si>
  <si>
    <t>182-109-0405310-0000-110</t>
  </si>
  <si>
    <t/>
  </si>
  <si>
    <t>Обслуживание внешних долговых обязательств</t>
  </si>
  <si>
    <t>Пособия по социальному страхованию населения</t>
  </si>
  <si>
    <t>Пособия по социальной помощи населению</t>
  </si>
  <si>
    <t>921-113-0000000-0000-000</t>
  </si>
  <si>
    <t>921-116-0000000-0000-000</t>
  </si>
  <si>
    <t>Налог на доходы с физических лиц</t>
  </si>
  <si>
    <t>213</t>
  </si>
  <si>
    <t>Национальная оборона</t>
  </si>
  <si>
    <t>520</t>
  </si>
  <si>
    <t>уменьшение остатков финансовых резервов бюджетов</t>
  </si>
  <si>
    <t>уменьшение остатков денежных средств финансовых резервов</t>
  </si>
  <si>
    <t>225</t>
  </si>
  <si>
    <t>540</t>
  </si>
  <si>
    <t>640</t>
  </si>
  <si>
    <t>денные законом о</t>
  </si>
  <si>
    <t>710</t>
  </si>
  <si>
    <t>Изменение остатков средств на счетах по учету средств бюджетов</t>
  </si>
  <si>
    <t>182-106-0604313-4000-110-</t>
  </si>
  <si>
    <t>Единый с/х налог</t>
  </si>
  <si>
    <t>Учреждение(главный распорядитель)</t>
  </si>
  <si>
    <t>Наименование бюджета</t>
  </si>
  <si>
    <t>Единица измерения, руб.,коп.</t>
  </si>
  <si>
    <t>921-0106-7000084200-540-251</t>
  </si>
  <si>
    <t>921-111-050000-0000-120</t>
  </si>
  <si>
    <t>Доходы от сдачи в  аренду имущества</t>
  </si>
  <si>
    <t>Итого субвенций</t>
  </si>
  <si>
    <t>Итого субсидий</t>
  </si>
  <si>
    <t>Перичесления другим бюджетам бюджетной системы РФ  на осущ.пер.полн. по внеш.муниц.финансов.контролю</t>
  </si>
  <si>
    <t>Субв. на профилак. безнадз. и правонарушений</t>
  </si>
  <si>
    <t>Субв. на осущ.перв.в/учета</t>
  </si>
  <si>
    <t>Защита населения и территорий от  ч.с. природного и техногенного характера</t>
  </si>
  <si>
    <t>Предупр.и ликвид.посл.стих.бед.природн.и техног. характера, гражданская оборона</t>
  </si>
  <si>
    <t>921-0309-0000000000-244-000</t>
  </si>
  <si>
    <t>Прочая закупка товаров,работ и услуг для обеспечения государственных(муницип.)нужд</t>
  </si>
  <si>
    <t>Другие вопросы в области национальной экономики</t>
  </si>
  <si>
    <t>Уплата взносов  на кап.рем.мкд</t>
  </si>
  <si>
    <t>Мероприятия по обеспечению населения бытовыми услугами</t>
  </si>
  <si>
    <t>1604892,00</t>
  </si>
  <si>
    <t>Субсид. на возм. затрат по бане</t>
  </si>
  <si>
    <t>Организация и обеспечение освещения улиц</t>
  </si>
  <si>
    <t>Поддержка  гос.прогр. субъектов РФ и мун. прогр. фор. современной  городской среды</t>
  </si>
  <si>
    <t>921-114-0205213-0000-440</t>
  </si>
  <si>
    <t>921-114-0205213-0000-410</t>
  </si>
  <si>
    <t>Прочие меропр.по благоустройству территорий г.Мглина</t>
  </si>
  <si>
    <t>Субсидии бюджетам городских поселений на подержку государственных программ субъектов Российской федерации и муниципальных программ формирования современной городской среды</t>
  </si>
  <si>
    <t xml:space="preserve"> </t>
  </si>
  <si>
    <t>Социальная политика</t>
  </si>
  <si>
    <t>921-1001-0000000000-000-000</t>
  </si>
  <si>
    <t>пенсионное обеспечение</t>
  </si>
  <si>
    <t>социальные выплаты граждан</t>
  </si>
  <si>
    <t>921-0503-2101781690-000-000</t>
  </si>
  <si>
    <t>182-106-0603313-4000-110</t>
  </si>
  <si>
    <t>Функционирование Правительства РФ,высших исполнительных органов государст. Власти субъектов РФ,местных администраций</t>
  </si>
  <si>
    <t>921-0104-0000000000-000-000</t>
  </si>
  <si>
    <t>Реализация перед. полном. по решению отдельн. вопросов местн. знач. пос. в соотв. с заключ. согл. в части осуществл. внутрен. мунц. финанс. контроля</t>
  </si>
  <si>
    <t>182-101-02030-01-4000-110</t>
  </si>
  <si>
    <t>-</t>
  </si>
  <si>
    <t>182-101-02050-01-2100-110</t>
  </si>
  <si>
    <t>182-101-02050-01-1000-110</t>
  </si>
  <si>
    <t>Эксплуатация и содержание имущества казны муниципального образования</t>
  </si>
  <si>
    <t>Исполнение судебных актов</t>
  </si>
  <si>
    <t>Мероприятия в сфере коммунального хозяйства</t>
  </si>
  <si>
    <t>Мероприятия по формированию современной  городской среды</t>
  </si>
  <si>
    <t>02282356</t>
  </si>
  <si>
    <t>921</t>
  </si>
  <si>
    <t xml:space="preserve"> Администрация Мглинского района</t>
  </si>
  <si>
    <t>Прочие безвозмездные поступления</t>
  </si>
  <si>
    <t>Прочие безвозмездные поступления в бюджеты городских поселений</t>
  </si>
  <si>
    <t>921-207-0503013-0000-150</t>
  </si>
  <si>
    <t>921-207-0000000-0000-000</t>
  </si>
  <si>
    <t>921-200-0000000-0000-000-</t>
  </si>
  <si>
    <t>уплата иных платежей</t>
  </si>
  <si>
    <t>________           ___________                             __________                                    " _" ____20__г</t>
  </si>
  <si>
    <t>100-103-02231-01-0000-110</t>
  </si>
  <si>
    <t>100-103-02241-01-0000-110</t>
  </si>
  <si>
    <t>100-103-02251-01-0000-110</t>
  </si>
  <si>
    <t>100-103-02261-01-0000-110</t>
  </si>
  <si>
    <t xml:space="preserve">Руководитель      ____________                       Резунов А.Г. </t>
  </si>
  <si>
    <t>100-103-02000-01-0000-000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</si>
  <si>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</si>
  <si>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921-0113-0000000000-000-000</t>
  </si>
  <si>
    <t xml:space="preserve">                                         подпись                    Расшифровка подписи                </t>
  </si>
  <si>
    <t xml:space="preserve">                               подпись            Расшифровка подписи                </t>
  </si>
  <si>
    <t xml:space="preserve">Начальник отдела                                                                                                                                                                                                       бухгалтерского                                                                                                                                                                           учета и отчетности  _____________                Ильяшова А.С.                                                                                                                                     </t>
  </si>
  <si>
    <t>921-0000-0000 00-0000-000</t>
  </si>
  <si>
    <t>921-0100-0000  00-0000-000</t>
  </si>
  <si>
    <t>921-0102-0000 00-0000-000</t>
  </si>
  <si>
    <t>921-0102-0000 00-0000-700</t>
  </si>
  <si>
    <t>921-0102-0000 10 0000-710</t>
  </si>
  <si>
    <t>921 01 05 00 00 00 0000 000</t>
  </si>
  <si>
    <t>921 01 05 00 00 00 0000 500</t>
  </si>
  <si>
    <t>921 01 05 0100 00 0000 500</t>
  </si>
  <si>
    <t>921 01 05 01 01 00 0000 510</t>
  </si>
  <si>
    <t>921 01 05 01 01 10 0000 510</t>
  </si>
  <si>
    <t>921 01 05 00 00 00 0000 600</t>
  </si>
  <si>
    <t>921 01 05 01 00 00 0000 600</t>
  </si>
  <si>
    <t>921 01 05 01 01 00 0000 610</t>
  </si>
  <si>
    <t>921 01 05 01 01 10 0000 610</t>
  </si>
  <si>
    <t>182-101-02010-01-1000-110</t>
  </si>
  <si>
    <t>182-101-02010-01-2000-110</t>
  </si>
  <si>
    <t>182-101-02010-01-2100-110</t>
  </si>
  <si>
    <t>182-101-02010-01-3000-110</t>
  </si>
  <si>
    <t>182-101-02020-01-1000-110</t>
  </si>
  <si>
    <t>182-101-02020-01-2000-110</t>
  </si>
  <si>
    <t>182-101-02020-01-2100-110</t>
  </si>
  <si>
    <t>182-101-02020-01-3000-110</t>
  </si>
  <si>
    <t>182-101-02030-01-0000-110</t>
  </si>
  <si>
    <t>182-101-02030-01-1000-110</t>
  </si>
  <si>
    <t>182-101-02030-01-2100-110</t>
  </si>
  <si>
    <t>182-101-02030-01-3000-110</t>
  </si>
  <si>
    <t>182-105-0000000-0000-000</t>
  </si>
  <si>
    <t>182-105-0300001-0000-110</t>
  </si>
  <si>
    <t>182-105-0301001-1000-110</t>
  </si>
  <si>
    <t>182-105-0301001-2100-110</t>
  </si>
  <si>
    <t>182-105-0301001-3000-110</t>
  </si>
  <si>
    <t>182-106-0000000-0000-000</t>
  </si>
  <si>
    <t>182-106-0100000-0000-000</t>
  </si>
  <si>
    <t>182-106-0103013-0000-110</t>
  </si>
  <si>
    <t>182-106-0103013-1000-110</t>
  </si>
  <si>
    <t>182-106-0103013-2100-110</t>
  </si>
  <si>
    <t>182-106-0103013-2000-110</t>
  </si>
  <si>
    <t>182-106-0103013-4000-110</t>
  </si>
  <si>
    <t>182-106-0600000-0000-000</t>
  </si>
  <si>
    <t>182-101-0000000-0000-000</t>
  </si>
  <si>
    <t>182-106-0604313-5000-110-</t>
  </si>
  <si>
    <t>Уличное освещение(электроэнергия)</t>
  </si>
  <si>
    <t>Дорожный фонд</t>
  </si>
  <si>
    <t>Жилищно-коммунальное хозяйство</t>
  </si>
  <si>
    <t>прочие работы,услуги</t>
  </si>
  <si>
    <t>182-101-02010-01-4000-110</t>
  </si>
  <si>
    <t>Услуги по сод. озера (з.п.спасателей)</t>
  </si>
  <si>
    <t>Услуги тех.надзора(софинансирование)</t>
  </si>
  <si>
    <t>921-111-0503513-0000-120</t>
  </si>
  <si>
    <t>Прочие доходы от оказания платных услуг(работ) получателями средств бюджетов городских поселений</t>
  </si>
  <si>
    <t>921-113-0199513-0000-130</t>
  </si>
  <si>
    <t>Прочие доходы от компенсации затрат бюджетов городских поселений</t>
  </si>
  <si>
    <t>921-115-0000000-0000-000</t>
  </si>
  <si>
    <t>921-115-0205013-0000-130</t>
  </si>
  <si>
    <t>Платежи, взымаемые органами местного самоуправления (организациями)городских поселений за выполнение определенных функций</t>
  </si>
  <si>
    <t>Доходы за выполнение определенных функций</t>
  </si>
  <si>
    <t>Невыясненные поступления,зачисляемые в бюджеты городских поселений</t>
  </si>
  <si>
    <t>Прочие неналоговые доходы бюджетов городских поселений</t>
  </si>
  <si>
    <t>921-117-0000000-0000-000</t>
  </si>
  <si>
    <t>921-117-0105013-0000-180</t>
  </si>
  <si>
    <t>921-117-0505013-0000-180</t>
  </si>
  <si>
    <t>Доходы от сдачи в  аренду имущества,находящегося в оперативном управлении органов управления городских поселений и созданных ими учреждений (за исключением имущества муниципальных и автономных учреждений)</t>
  </si>
  <si>
    <t xml:space="preserve"> Доходы от перечисления части прибыли,остающейся после уплаты налогов и иных обязательных платежей муниципальных унитарных предприятий,созданных городскими поселениями</t>
  </si>
  <si>
    <t>921-111-0701513-0000-120</t>
  </si>
  <si>
    <t>921-114-0000000-0000-000</t>
  </si>
  <si>
    <t>Доходы от реализации имущества,находящегося в оперативном управлении учреждений,находящихся в ведении органов управления городских поселений (за исключением имущества муниципальных,бюджетных  и автономных учреждений)</t>
  </si>
  <si>
    <t>Доходы от реализации имущества,находящегося в оперативном управлении учреждений,находящихся в ведении органов управления городских поселений (за исключением имущества муниципальных,бюджетных  и автономных учреждений),реализ.основных средств</t>
  </si>
  <si>
    <t>Доходы от реализации имущества,находящегося в оперативном управлении учреждений,находящихся в ведении органов управления городских поселений (за исключением имущества муниципальных,бюджетных  и автономных учреждений),реализ. материальных запасов</t>
  </si>
  <si>
    <t>Безвозмездные поступления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</si>
  <si>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ремонта дворовых территорий мн.домов,проездов к дворовым теериториям мн.домов населенных пунктов</t>
  </si>
  <si>
    <t>Субвенции бюджетам городских поселений на осуществление первичного воинского учета на территориях,где отсутствуют военные комиссариаты</t>
  </si>
  <si>
    <t>Субвенции бюджетам городских поселений на выполнение передаваемых полномочий субъектов РФ</t>
  </si>
  <si>
    <t>Невыясненные поступления</t>
  </si>
  <si>
    <t>921-0409-21015S6170-244-226</t>
  </si>
  <si>
    <t>921-202-4999913-0000-150</t>
  </si>
  <si>
    <t>921-202-3002413-0000-150</t>
  </si>
  <si>
    <t>921-202-3000000-0000-150</t>
  </si>
  <si>
    <t>921-202-2555513-0000-150</t>
  </si>
  <si>
    <t>921-202-2021613-0000-150</t>
  </si>
  <si>
    <t>921-202-2000000-0000-150</t>
  </si>
  <si>
    <t>921-0113-2101112020-244-349(7197)обл.</t>
  </si>
  <si>
    <t>Обесп. сохран.авт.дорог местн.значен. и условий безопасн. движ по ним</t>
  </si>
  <si>
    <t>Рем.и сод.авт.дорог за счет ср.обл.бюд</t>
  </si>
  <si>
    <t>921-0111-7000083030-870-000</t>
  </si>
  <si>
    <t>(федеральные)</t>
  </si>
  <si>
    <t>(областные)</t>
  </si>
  <si>
    <t>(местные)</t>
  </si>
  <si>
    <t>:в том числе</t>
  </si>
  <si>
    <t>Уплата иных платежей (членский взнос СМО)</t>
  </si>
  <si>
    <t>увеличение стоимости материальных запасов</t>
  </si>
  <si>
    <t>Национальная  безопасность и правоохранительная  деятельность</t>
  </si>
  <si>
    <t>Содержание и капитальный  ремонт и обеспечение безопасности гидротехнических сооружений</t>
  </si>
  <si>
    <t>Содержание , обустройство , текущий  ремонт и обеспечение безопасности гидротехнических сооружений</t>
  </si>
  <si>
    <t xml:space="preserve">Страховка гидротехнич. сооружения </t>
  </si>
  <si>
    <t>Бюджетные инвестиции в объекты кап. строит. мун. собственности</t>
  </si>
  <si>
    <t>Прочая закупка товаров,работ и услуг для обеспечения госуд.(муницип.)нужд</t>
  </si>
  <si>
    <t>Работы , содержание и тех.обслуж.уличного освещения.</t>
  </si>
  <si>
    <t>Содержание  кладбища</t>
  </si>
  <si>
    <t>Прочие мероприятия по благоустройству</t>
  </si>
  <si>
    <t>поставка природного газа к объекту вечный огнь</t>
  </si>
  <si>
    <t>Очистные  сооружения</t>
  </si>
  <si>
    <t>бюджет  Мглинского городского поселения Мглинского муниципального района Брянской области</t>
  </si>
  <si>
    <t>Перичесления другим бюджетам бюджетной системы РФ  на осущ.пер.полн. по внутр.муниц.финансов.контролю</t>
  </si>
  <si>
    <t>Культура</t>
  </si>
  <si>
    <t>921-0107-7000080060-880-297</t>
  </si>
  <si>
    <t>Кап.рем.и сод.авт.дорог за счет ср.обл.бюд</t>
  </si>
  <si>
    <t>Кап.рем.и сод.авт.дорог за счет ср.мест.бюд</t>
  </si>
  <si>
    <t>Рем.и сод.авт.дорог за счет ср.мест.бюд</t>
  </si>
  <si>
    <t xml:space="preserve">Рем.и сод.авт.дорог </t>
  </si>
  <si>
    <t>Реализация инициативных проектов</t>
  </si>
  <si>
    <t>Реализация программ (проектов) инициативного бюджетирования</t>
  </si>
  <si>
    <t>921-202-3511813-0000-150(21-51180-00000-00000)</t>
  </si>
  <si>
    <t>921-117-1503013-0001-150</t>
  </si>
  <si>
    <t>921-202-4539013-0000-150</t>
  </si>
  <si>
    <t xml:space="preserve">Прочие межбюджетные трансферты,передаваемые бюджетам городских поселений </t>
  </si>
  <si>
    <t>Инициативные платежи,зачисляемые в бюджет городских поселений</t>
  </si>
  <si>
    <t>921-117-1503013-0000-150</t>
  </si>
  <si>
    <t>Межбюджетные трансферты</t>
  </si>
  <si>
    <t>921-202-400000-0000-150</t>
  </si>
  <si>
    <t>работы,услуги по содержанию имущества(население)</t>
  </si>
  <si>
    <r>
      <t xml:space="preserve">Реализация программ (проектов) инициативного бюджетирования (работы,услуги по содержанию имущества) </t>
    </r>
    <r>
      <rPr>
        <b/>
        <sz val="8"/>
        <rFont val="Arial Cyr"/>
        <charset val="204"/>
      </rPr>
      <t>ОБЛ.</t>
    </r>
  </si>
  <si>
    <r>
      <t xml:space="preserve">Реализация программ (проектов) инициативного бюджетирования (работы,услуги по содержанию имущества) </t>
    </r>
    <r>
      <rPr>
        <b/>
        <sz val="8"/>
        <rFont val="Arial Cyr"/>
        <charset val="204"/>
      </rPr>
      <t>МЕСТ.</t>
    </r>
  </si>
  <si>
    <t>921-202-0000000-0000-150-</t>
  </si>
  <si>
    <t>Рем.и сод.авт.дорог</t>
  </si>
  <si>
    <t>182-101-02080-01-1000-110</t>
  </si>
  <si>
    <t xml:space="preserve">921-0203-2141151180-540-251(22-51180-00000-00000) </t>
  </si>
  <si>
    <t>921-0309-2141381110-244-349</t>
  </si>
  <si>
    <t>921-0309-2141383290-244-225</t>
  </si>
  <si>
    <t>921-0406-2141483300-244-225</t>
  </si>
  <si>
    <t>921-0406-2141483300-243-225</t>
  </si>
  <si>
    <t>921-0406-2141483300-000-000</t>
  </si>
  <si>
    <t>921-0406-2141483300-244-226</t>
  </si>
  <si>
    <t>921-0406-2141483300-853-295</t>
  </si>
  <si>
    <t>921-0409-211R153940-243-225(22-53940-00000-00000) обл.</t>
  </si>
  <si>
    <t>921-0409-211R153940-243-225(22-53940-00000-00000) мест.</t>
  </si>
  <si>
    <t>921-0409-211R153940-243-226(22-53940-00000-00000) обл.</t>
  </si>
  <si>
    <t>921-0409-211R153940-243-226(22-53940-00000-00000) мест.</t>
  </si>
  <si>
    <t xml:space="preserve">921-0409-21415S6170-244-000(8819) </t>
  </si>
  <si>
    <t xml:space="preserve">921-0409-21415S6170-244-225(8819) </t>
  </si>
  <si>
    <t>921-0409-21415S6170-244-225(8819) обл.</t>
  </si>
  <si>
    <t>921-0409-21415S6170-244-225(8819) мест</t>
  </si>
  <si>
    <t>921-0409-21415S6170-244-226(8819) мест</t>
  </si>
  <si>
    <t>921-0409-21415S6170-244-226(8819) обл.</t>
  </si>
  <si>
    <t>921-0409-2141581610-244-225</t>
  </si>
  <si>
    <t>921-0409-214581610-243-226</t>
  </si>
  <si>
    <t>921-0409-2141581610-244-226</t>
  </si>
  <si>
    <t>921-0409-2141581610-244-310</t>
  </si>
  <si>
    <t>921-0412-2141683310-244-226</t>
  </si>
  <si>
    <t>921-0501-2142380920-244-223</t>
  </si>
  <si>
    <t>921-0501-2142380920-000-000</t>
  </si>
  <si>
    <t>921-0501-2142380920-831-293</t>
  </si>
  <si>
    <t>921-0502-2141781810-811-242</t>
  </si>
  <si>
    <t>921-0502-2142281740-000-000</t>
  </si>
  <si>
    <t>921-0502-2142281740-247-000</t>
  </si>
  <si>
    <t>921-0502-21417S1270-414-225 (12.EN.014)</t>
  </si>
  <si>
    <t>921-0502-21417S1270-414-225 (12.EN.014) обл.</t>
  </si>
  <si>
    <t>921-0502-21417S1270-414-225 (12.EN.014) мест.</t>
  </si>
  <si>
    <t>921-0503-2141781690-247-223</t>
  </si>
  <si>
    <t>921-0503-2141781690-244-225</t>
  </si>
  <si>
    <t>921-0503-2141781690-244-226</t>
  </si>
  <si>
    <t>921-0503-2141781690-244-310</t>
  </si>
  <si>
    <t>921-0503-2141781690-244-346</t>
  </si>
  <si>
    <t>921-0503-2141781710-000-000</t>
  </si>
  <si>
    <t>921-0503-2141781710-244-225</t>
  </si>
  <si>
    <t>921-0503-2141781710-244-226</t>
  </si>
  <si>
    <t>921-0503-2141781730-000-000</t>
  </si>
  <si>
    <t>921-0503-2141781730-247-223</t>
  </si>
  <si>
    <t>921-0503-2141781730-244-225</t>
  </si>
  <si>
    <t>921-0503-2141781730-244-226</t>
  </si>
  <si>
    <t>921-0503-2141781730-244-310</t>
  </si>
  <si>
    <t>921-0503-2141781730-244-346</t>
  </si>
  <si>
    <t xml:space="preserve">921-0503-231F255550-244-225(22-55550-00000-00000)  </t>
  </si>
  <si>
    <t>921-0503-231F255550-244-225  (22-55550-00000-00000) фед</t>
  </si>
  <si>
    <t>921-0503-231F255550-244-225 (22-55550-00000-00000) обл</t>
  </si>
  <si>
    <t xml:space="preserve">921-0503-231F255550-244-225  </t>
  </si>
  <si>
    <t>921-0707-2141882360-000-000</t>
  </si>
  <si>
    <t>921-0707-2141882360-244-349</t>
  </si>
  <si>
    <t>921-0801-2142484260-540-000</t>
  </si>
  <si>
    <t>921-0801-2142484260-540-251</t>
  </si>
  <si>
    <t>921-1001-2142082450-000-000</t>
  </si>
  <si>
    <t>921-1001-2142082450-321-264</t>
  </si>
  <si>
    <t xml:space="preserve">921-0409-211R153940-243-225(22-53940-00000-00000) </t>
  </si>
  <si>
    <t xml:space="preserve">Иные межбюджетные трансферты,передаваемые бюджетам городских поселении на финансовое обеспеченин дорожной деятельности </t>
  </si>
  <si>
    <t>Субсидии бюджетам городских поселений на строительство (реконструкцию),капитальный ремонт и ремонт автомобильных дорог и искусственных дорожных сооружений в рамках реализации национального проекта "Безопасные качественные дороги"</t>
  </si>
  <si>
    <t>921-202-2539413-0000-150</t>
  </si>
  <si>
    <t>Субсидии бюджетам городских поселений на софинансирование капитальных вложений в объекты муниципальной собственности</t>
  </si>
  <si>
    <t>921-202-2007713-0000-150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</si>
  <si>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по созданию условий для организации досуга и обеспечения жителей поселений услугами организаций культуры</t>
  </si>
  <si>
    <t>Кап.рем.и сод.авт.дорог .мостов</t>
  </si>
  <si>
    <t>Кап.рем.и сод.авт.дорог,мостов за счет ср.обл.бюд</t>
  </si>
  <si>
    <t>Кап.рем.и сод.авт.дорог,мостов за счет ср.мест.бюд (софинансирование)</t>
  </si>
  <si>
    <t>Изготовл., проверка ПСД по кап.рем. дорог ,мостов г.Мглина</t>
  </si>
  <si>
    <t>Изготовл., проверка ПСД по рем. дорог ,мостов г.Мглина</t>
  </si>
  <si>
    <t>Благоустройство дворовых  территорий улиц г.Мглина</t>
  </si>
  <si>
    <t>921-000-0000000-000-000</t>
  </si>
  <si>
    <t>921-1102-2141982300-244-349</t>
  </si>
  <si>
    <t>921-0409-21415S6170-243-000(8819)</t>
  </si>
  <si>
    <t xml:space="preserve">921-0409-21415S6170-243-225(8819) </t>
  </si>
  <si>
    <t>921-0409-21415S6170-243-225(8819) обл.</t>
  </si>
  <si>
    <t>921-0409-21415S6170-243-225(8819) мест.</t>
  </si>
  <si>
    <t xml:space="preserve">921-0409-21415S6170-243-226(8819) </t>
  </si>
  <si>
    <t>921-0409-21415S6170-243-226(8819) обл.</t>
  </si>
  <si>
    <t>921-0409-21415S6170-243-226(8819) мест.</t>
  </si>
  <si>
    <t>921-0501-2242081830-244-225</t>
  </si>
  <si>
    <t>921-0502-2142281740-247-223</t>
  </si>
  <si>
    <t>Бюджетные инвестиции</t>
  </si>
  <si>
    <t>Работы, услуги по содержанию имущества</t>
  </si>
  <si>
    <t>Обеспечение устойчивого сокращения непригодного для проживания жилищного фонда (за счет средств госуд. корпорации "Фонд содействия реформирования ЖКХ")</t>
  </si>
  <si>
    <t>Обеспечение устойчивого сокращения непригодного для проживания жилищного фонда (за счет средств областного бюджета)</t>
  </si>
  <si>
    <t xml:space="preserve">921-0501-241F367480-000-000 </t>
  </si>
  <si>
    <t>Обеспечение мероприятий по переселению граждан из аварийного жилищного фонда , в том числе переселению граждан  из аварийного жилищного фонда с учетом необходимости развития малоэтажного жилищного строительства (за счет средств областного бюджета)</t>
  </si>
  <si>
    <t>Работы  и услуги по содержанию имущества для обеспечения государственных(муницип.)нужд</t>
  </si>
  <si>
    <t>921-0502-2141781680-414-225</t>
  </si>
  <si>
    <t>Прочие работы и услуги</t>
  </si>
  <si>
    <t>921-0502-2141781680-414-226</t>
  </si>
  <si>
    <t>Софинансирование объектов капитальных вложений муниципальной собственности (Строительство очистных сооружений в г. Мглин Брянской области)</t>
  </si>
  <si>
    <t>921-0502-2141781680-414-000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</si>
  <si>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 жилищного фонда с учетом  необходимости развития малоэтажного жилищного строительства, за счет средств, поступивших от государственной корпорации Фонда содействия реформированию жкх</t>
  </si>
  <si>
    <t>921-202-2029913-0000-150</t>
  </si>
  <si>
    <t>Другие экономические санкции</t>
  </si>
  <si>
    <t>921-0113-7000083430-853-295</t>
  </si>
  <si>
    <t>921-0501-241F367483-412-000 (7558)</t>
  </si>
  <si>
    <t>921-0501-241F367483-412-000 (7558) Фед.225</t>
  </si>
  <si>
    <t>921-0501-241F367484-412-000 (7561)</t>
  </si>
  <si>
    <t>921-0501-241F367484-412-225 (7561)</t>
  </si>
  <si>
    <t>Работы, услуги по содержанию имущества обл.</t>
  </si>
  <si>
    <t>Работы, услуги по содержанию имущества мест.</t>
  </si>
  <si>
    <t>921-116-1008113-0000-140</t>
  </si>
  <si>
    <t>Платежи,уплачиваемые в целях возмещения вреда, причиняемого автомобильным дорогам местного значения транспортными средствами осуществляющими перевозки тяжеловестных и крупногабаритных грузов</t>
  </si>
  <si>
    <t>921-116-1106401-0000-140</t>
  </si>
  <si>
    <t xml:space="preserve">Платежи,уплачиваемые в целях возмещения вреда, причиняемого автомобильным дорогам </t>
  </si>
  <si>
    <t>Платежи в целях возмещения ущерба при расторжении м.к., в связи с односторонним отказом исполнителя от его исполнения</t>
  </si>
  <si>
    <t>Платежи в целях возмещения причиненного ущерба (убытка)</t>
  </si>
  <si>
    <t>921-116-1000000-0000-140</t>
  </si>
  <si>
    <t>921-116-1100000-0000-140</t>
  </si>
  <si>
    <t>на  01июня 2022 года</t>
  </si>
  <si>
    <t>921-219-6001013-0000-150</t>
  </si>
  <si>
    <t>Перечисления из бюджетов городских поселений (возврат денежных средств за неисполнение обязательств о предоставлении субсидий прошлых лет)</t>
  </si>
  <si>
    <t>01 июня  2022г.</t>
  </si>
  <si>
    <t>921-0104-2142184400-540-000</t>
  </si>
  <si>
    <t>921-0104-2142184400-540-251</t>
  </si>
  <si>
    <t>921-0113-2141281410-853-297</t>
  </si>
  <si>
    <t>921-0113-2141112020-244-000(7197)обл.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</si>
</sst>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.00_._-;\-* #,##0.00_._-;_-* &quot;-&quot;??_._-;_-@_-"/>
    <numFmt numFmtId="166" formatCode="_-\ #,##0.00_._-;\-\ #,##0.00_._-;_-\ &quot;-&quot;??_._-;_-@_-"/>
    <numFmt numFmtId="167" formatCode="000000"/>
  </numFmts>
  <fonts count="2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i/>
      <sz val="8"/>
      <name val="Arial Cyr"/>
      <charset val="204"/>
    </font>
    <font>
      <sz val="8"/>
      <color indexed="9"/>
      <name val="Arial Cyr"/>
      <charset val="204"/>
    </font>
    <font>
      <sz val="8"/>
      <color indexed="9"/>
      <name val="Arial Cyr"/>
      <family val="2"/>
      <charset val="204"/>
    </font>
    <font>
      <b/>
      <sz val="10"/>
      <name val="Arial Cyr"/>
      <charset val="204"/>
    </font>
    <font>
      <sz val="8"/>
      <color indexed="9"/>
      <name val="Courier New"/>
      <family val="3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sz val="8"/>
      <color indexed="9"/>
      <name val="Arial"/>
      <family val="2"/>
      <charset val="204"/>
    </font>
    <font>
      <b/>
      <sz val="9"/>
      <name val="Arial Cyr"/>
      <charset val="204"/>
    </font>
    <font>
      <b/>
      <sz val="12"/>
      <name val="Arial Cyr"/>
      <charset val="204"/>
    </font>
    <font>
      <sz val="10"/>
      <name val="Arial Cyr"/>
    </font>
    <font>
      <sz val="8"/>
      <name val="Arial Cyr"/>
    </font>
    <font>
      <sz val="8"/>
      <color indexed="14"/>
      <name val="Arial Cyr"/>
      <charset val="204"/>
    </font>
    <font>
      <sz val="16"/>
      <name val="Arial Cyr"/>
      <family val="2"/>
      <charset val="204"/>
    </font>
    <font>
      <b/>
      <sz val="16"/>
      <name val="Arial Cyr"/>
      <charset val="204"/>
    </font>
    <font>
      <sz val="11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7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60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49" fontId="3" fillId="0" borderId="9" xfId="0" applyNumberFormat="1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1" fillId="0" borderId="0" xfId="0" applyFont="1"/>
    <xf numFmtId="0" fontId="7" fillId="0" borderId="12" xfId="1" applyFont="1" applyFill="1" applyBorder="1" applyAlignment="1">
      <alignment wrapText="1"/>
    </xf>
    <xf numFmtId="0" fontId="7" fillId="0" borderId="12" xfId="1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49" fontId="3" fillId="0" borderId="1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8" fillId="0" borderId="12" xfId="1" applyFont="1" applyFill="1" applyBorder="1" applyAlignment="1">
      <alignment wrapText="1"/>
    </xf>
    <xf numFmtId="0" fontId="8" fillId="0" borderId="12" xfId="1" applyFont="1" applyFill="1" applyBorder="1" applyAlignment="1">
      <alignment horizontal="center" wrapText="1"/>
    </xf>
    <xf numFmtId="0" fontId="5" fillId="0" borderId="12" xfId="0" applyFont="1" applyBorder="1"/>
    <xf numFmtId="0" fontId="5" fillId="0" borderId="0" xfId="0" applyFont="1"/>
    <xf numFmtId="0" fontId="9" fillId="2" borderId="12" xfId="1" applyFont="1" applyFill="1" applyBorder="1" applyAlignment="1">
      <alignment wrapText="1"/>
    </xf>
    <xf numFmtId="0" fontId="9" fillId="2" borderId="12" xfId="1" applyFont="1" applyFill="1" applyBorder="1" applyAlignment="1">
      <alignment horizontal="center" wrapText="1"/>
    </xf>
    <xf numFmtId="0" fontId="10" fillId="3" borderId="12" xfId="0" applyFont="1" applyFill="1" applyBorder="1"/>
    <xf numFmtId="0" fontId="10" fillId="3" borderId="0" xfId="0" applyFont="1" applyFill="1"/>
    <xf numFmtId="0" fontId="7" fillId="2" borderId="12" xfId="1" applyFont="1" applyFill="1" applyBorder="1" applyAlignment="1">
      <alignment wrapText="1"/>
    </xf>
    <xf numFmtId="0" fontId="7" fillId="2" borderId="12" xfId="1" applyFont="1" applyFill="1" applyBorder="1" applyAlignment="1">
      <alignment horizontal="center" wrapText="1"/>
    </xf>
    <xf numFmtId="0" fontId="1" fillId="3" borderId="0" xfId="0" applyFont="1" applyFill="1"/>
    <xf numFmtId="0" fontId="8" fillId="2" borderId="12" xfId="1" applyFont="1" applyFill="1" applyBorder="1" applyAlignment="1">
      <alignment wrapText="1"/>
    </xf>
    <xf numFmtId="0" fontId="8" fillId="2" borderId="12" xfId="1" applyFont="1" applyFill="1" applyBorder="1" applyAlignment="1">
      <alignment horizontal="center" wrapText="1"/>
    </xf>
    <xf numFmtId="0" fontId="5" fillId="3" borderId="12" xfId="0" applyFont="1" applyFill="1" applyBorder="1"/>
    <xf numFmtId="0" fontId="5" fillId="3" borderId="0" xfId="0" applyFont="1" applyFill="1"/>
    <xf numFmtId="0" fontId="1" fillId="0" borderId="12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9" fillId="4" borderId="12" xfId="1" applyFont="1" applyFill="1" applyBorder="1" applyAlignment="1">
      <alignment wrapText="1"/>
    </xf>
    <xf numFmtId="0" fontId="9" fillId="4" borderId="12" xfId="1" applyFont="1" applyFill="1" applyBorder="1" applyAlignment="1">
      <alignment horizontal="center" wrapText="1"/>
    </xf>
    <xf numFmtId="0" fontId="10" fillId="5" borderId="12" xfId="0" applyFont="1" applyFill="1" applyBorder="1"/>
    <xf numFmtId="0" fontId="10" fillId="5" borderId="0" xfId="0" applyFont="1" applyFill="1"/>
    <xf numFmtId="0" fontId="1" fillId="3" borderId="12" xfId="0" applyFont="1" applyFill="1" applyBorder="1" applyProtection="1">
      <protection locked="0"/>
    </xf>
    <xf numFmtId="0" fontId="3" fillId="0" borderId="12" xfId="0" applyFont="1" applyBorder="1" applyAlignment="1">
      <alignment horizontal="center" vertical="center"/>
    </xf>
    <xf numFmtId="0" fontId="0" fillId="0" borderId="0" xfId="0" applyNumberFormat="1"/>
    <xf numFmtId="0" fontId="0" fillId="0" borderId="12" xfId="0" applyBorder="1" applyAlignment="1">
      <alignment horizontal="center" vertical="center"/>
    </xf>
    <xf numFmtId="0" fontId="3" fillId="0" borderId="12" xfId="0" applyFont="1" applyBorder="1"/>
    <xf numFmtId="49" fontId="3" fillId="0" borderId="1" xfId="0" applyNumberFormat="1" applyFont="1" applyBorder="1" applyAlignment="1" applyProtection="1">
      <alignment horizontal="center"/>
    </xf>
    <xf numFmtId="0" fontId="0" fillId="0" borderId="0" xfId="0" applyProtection="1"/>
    <xf numFmtId="0" fontId="3" fillId="0" borderId="5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0" fontId="3" fillId="0" borderId="0" xfId="0" applyFont="1" applyBorder="1" applyProtection="1"/>
    <xf numFmtId="0" fontId="2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49" fontId="0" fillId="0" borderId="0" xfId="0" applyNumberFormat="1" applyProtection="1"/>
    <xf numFmtId="0" fontId="3" fillId="0" borderId="14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49" fontId="3" fillId="0" borderId="0" xfId="0" applyNumberFormat="1" applyFont="1" applyProtection="1"/>
    <xf numFmtId="49" fontId="3" fillId="0" borderId="15" xfId="0" applyNumberFormat="1" applyFont="1" applyBorder="1" applyAlignment="1" applyProtection="1">
      <alignment horizontal="centerContinuous"/>
    </xf>
    <xf numFmtId="14" fontId="3" fillId="0" borderId="16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left"/>
    </xf>
    <xf numFmtId="49" fontId="3" fillId="0" borderId="8" xfId="0" applyNumberFormat="1" applyFont="1" applyBorder="1" applyProtection="1"/>
    <xf numFmtId="0" fontId="3" fillId="0" borderId="17" xfId="0" applyFont="1" applyBorder="1" applyAlignment="1" applyProtection="1">
      <alignment horizontal="left"/>
    </xf>
    <xf numFmtId="49" fontId="3" fillId="0" borderId="17" xfId="0" applyNumberFormat="1" applyFont="1" applyBorder="1" applyProtection="1"/>
    <xf numFmtId="49" fontId="3" fillId="0" borderId="18" xfId="0" applyNumberFormat="1" applyFont="1" applyBorder="1" applyAlignment="1" applyProtection="1">
      <alignment horizontal="centerContinuous"/>
    </xf>
    <xf numFmtId="49" fontId="3" fillId="0" borderId="19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/>
    <xf numFmtId="49" fontId="3" fillId="0" borderId="0" xfId="0" applyNumberFormat="1" applyFont="1" applyBorder="1" applyAlignment="1" applyProtection="1">
      <alignment horizontal="centerContinuous"/>
    </xf>
    <xf numFmtId="0" fontId="0" fillId="0" borderId="8" xfId="0" applyBorder="1" applyAlignment="1" applyProtection="1">
      <alignment horizontal="left"/>
    </xf>
    <xf numFmtId="0" fontId="0" fillId="0" borderId="8" xfId="0" applyBorder="1" applyAlignment="1" applyProtection="1"/>
    <xf numFmtId="49" fontId="0" fillId="0" borderId="8" xfId="0" applyNumberFormat="1" applyBorder="1" applyProtection="1"/>
    <xf numFmtId="0" fontId="0" fillId="0" borderId="8" xfId="0" applyBorder="1" applyProtection="1"/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shrinkToFit="1"/>
    </xf>
    <xf numFmtId="0" fontId="1" fillId="0" borderId="8" xfId="0" applyFont="1" applyBorder="1" applyAlignment="1" applyProtection="1">
      <alignment horizontal="left"/>
    </xf>
    <xf numFmtId="0" fontId="1" fillId="0" borderId="8" xfId="0" applyFont="1" applyBorder="1" applyAlignment="1" applyProtection="1"/>
    <xf numFmtId="49" fontId="1" fillId="0" borderId="8" xfId="0" applyNumberFormat="1" applyFont="1" applyBorder="1" applyProtection="1"/>
    <xf numFmtId="0" fontId="1" fillId="0" borderId="0" xfId="0" applyFont="1" applyProtection="1"/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49" fontId="3" fillId="0" borderId="5" xfId="0" applyNumberFormat="1" applyFont="1" applyBorder="1" applyAlignment="1" applyProtection="1">
      <alignment horizontal="center" vertical="center"/>
    </xf>
    <xf numFmtId="49" fontId="3" fillId="0" borderId="6" xfId="0" applyNumberFormat="1" applyFont="1" applyBorder="1" applyAlignment="1" applyProtection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</xf>
    <xf numFmtId="49" fontId="3" fillId="0" borderId="8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center" vertical="center"/>
    </xf>
    <xf numFmtId="49" fontId="3" fillId="0" borderId="12" xfId="0" applyNumberFormat="1" applyFont="1" applyBorder="1" applyAlignment="1" applyProtection="1">
      <alignment horizontal="center" vertical="center"/>
    </xf>
    <xf numFmtId="165" fontId="1" fillId="0" borderId="1" xfId="0" applyNumberFormat="1" applyFont="1" applyBorder="1" applyAlignment="1" applyProtection="1">
      <alignment horizontal="right" vertical="center" shrinkToFit="1"/>
      <protection locked="0"/>
    </xf>
    <xf numFmtId="165" fontId="1" fillId="0" borderId="20" xfId="0" applyNumberFormat="1" applyFont="1" applyBorder="1" applyAlignment="1" applyProtection="1">
      <alignment horizontal="right" vertical="center" shrinkToFit="1"/>
    </xf>
    <xf numFmtId="166" fontId="1" fillId="0" borderId="12" xfId="0" applyNumberFormat="1" applyFont="1" applyBorder="1" applyAlignment="1" applyProtection="1">
      <alignment horizontal="right" vertical="center" shrinkToFit="1"/>
    </xf>
    <xf numFmtId="166" fontId="1" fillId="0" borderId="21" xfId="0" applyNumberFormat="1" applyFont="1" applyBorder="1" applyAlignment="1" applyProtection="1">
      <alignment horizontal="right" vertical="center" shrinkToFit="1"/>
    </xf>
    <xf numFmtId="165" fontId="1" fillId="0" borderId="12" xfId="0" applyNumberFormat="1" applyFont="1" applyBorder="1" applyAlignment="1" applyProtection="1">
      <alignment horizontal="right" vertical="center" shrinkToFit="1"/>
      <protection locked="0"/>
    </xf>
    <xf numFmtId="166" fontId="1" fillId="0" borderId="1" xfId="0" applyNumberFormat="1" applyFont="1" applyBorder="1" applyAlignment="1" applyProtection="1">
      <alignment horizontal="right" vertical="center" shrinkToFit="1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/>
    <xf numFmtId="0" fontId="0" fillId="0" borderId="0" xfId="0" applyNumberFormat="1" applyFill="1" applyAlignment="1">
      <alignment horizontal="center" vertical="center"/>
    </xf>
    <xf numFmtId="49" fontId="16" fillId="0" borderId="22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2" fontId="3" fillId="0" borderId="12" xfId="0" applyNumberFormat="1" applyFont="1" applyBorder="1" applyAlignment="1" applyProtection="1">
      <alignment horizontal="right" vertical="center" shrinkToFit="1"/>
      <protection locked="0"/>
    </xf>
    <xf numFmtId="2" fontId="3" fillId="0" borderId="11" xfId="0" applyNumberFormat="1" applyFont="1" applyBorder="1" applyAlignment="1" applyProtection="1">
      <alignment horizontal="right" vertical="center" shrinkToFit="1"/>
      <protection locked="0"/>
    </xf>
    <xf numFmtId="166" fontId="3" fillId="0" borderId="12" xfId="0" applyNumberFormat="1" applyFont="1" applyBorder="1" applyAlignment="1" applyProtection="1">
      <alignment horizontal="right" vertical="center" shrinkToFit="1"/>
    </xf>
    <xf numFmtId="166" fontId="3" fillId="0" borderId="23" xfId="0" applyNumberFormat="1" applyFont="1" applyBorder="1" applyAlignment="1" applyProtection="1">
      <alignment horizontal="right" vertical="center" shrinkToFit="1"/>
    </xf>
    <xf numFmtId="166" fontId="3" fillId="0" borderId="11" xfId="0" applyNumberFormat="1" applyFont="1" applyBorder="1" applyAlignment="1" applyProtection="1">
      <alignment horizontal="right" vertical="center" shrinkToFit="1"/>
    </xf>
    <xf numFmtId="166" fontId="3" fillId="0" borderId="1" xfId="0" applyNumberFormat="1" applyFont="1" applyBorder="1" applyAlignment="1" applyProtection="1">
      <alignment horizontal="right" vertical="center" shrinkToFit="1"/>
    </xf>
    <xf numFmtId="166" fontId="3" fillId="0" borderId="24" xfId="0" applyNumberFormat="1" applyFont="1" applyBorder="1" applyAlignment="1" applyProtection="1">
      <alignment horizontal="right" vertical="center" shrinkToFit="1"/>
    </xf>
    <xf numFmtId="0" fontId="17" fillId="0" borderId="25" xfId="0" applyFont="1" applyFill="1" applyBorder="1" applyAlignment="1" applyProtection="1">
      <alignment wrapText="1"/>
      <protection locked="0"/>
    </xf>
    <xf numFmtId="0" fontId="16" fillId="0" borderId="25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 vertical="top"/>
    </xf>
    <xf numFmtId="0" fontId="15" fillId="0" borderId="26" xfId="0" applyFont="1" applyBorder="1" applyAlignment="1" applyProtection="1">
      <alignment wrapText="1"/>
    </xf>
    <xf numFmtId="49" fontId="16" fillId="0" borderId="27" xfId="0" applyNumberFormat="1" applyFont="1" applyBorder="1" applyAlignment="1" applyProtection="1">
      <alignment horizontal="center" vertical="center"/>
    </xf>
    <xf numFmtId="49" fontId="3" fillId="0" borderId="11" xfId="0" applyNumberFormat="1" applyFont="1" applyBorder="1" applyAlignment="1" applyProtection="1">
      <alignment horizontal="center" vertical="center"/>
    </xf>
    <xf numFmtId="166" fontId="3" fillId="0" borderId="28" xfId="0" applyNumberFormat="1" applyFont="1" applyBorder="1" applyAlignment="1" applyProtection="1">
      <alignment horizontal="right" vertical="center" shrinkToFit="1"/>
    </xf>
    <xf numFmtId="0" fontId="0" fillId="0" borderId="0" xfId="0" applyBorder="1" applyAlignment="1">
      <alignment horizontal="left" vertical="top"/>
    </xf>
    <xf numFmtId="49" fontId="16" fillId="0" borderId="2" xfId="0" applyNumberFormat="1" applyFont="1" applyFill="1" applyBorder="1" applyAlignment="1">
      <alignment horizontal="center" vertical="center"/>
    </xf>
    <xf numFmtId="0" fontId="16" fillId="0" borderId="29" xfId="0" applyFont="1" applyFill="1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49" fontId="3" fillId="0" borderId="1" xfId="0" applyNumberFormat="1" applyFont="1" applyBorder="1" applyAlignment="1" applyProtection="1">
      <alignment horizontal="center" vertical="center" shrinkToFit="1"/>
    </xf>
    <xf numFmtId="49" fontId="3" fillId="0" borderId="2" xfId="0" applyNumberFormat="1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shrinkToFit="1"/>
    </xf>
    <xf numFmtId="49" fontId="3" fillId="0" borderId="21" xfId="0" applyNumberFormat="1" applyFont="1" applyBorder="1" applyAlignment="1" applyProtection="1">
      <alignment horizontal="center" shrinkToFit="1"/>
    </xf>
    <xf numFmtId="49" fontId="3" fillId="0" borderId="12" xfId="0" applyNumberFormat="1" applyFont="1" applyBorder="1" applyAlignment="1" applyProtection="1">
      <alignment horizontal="center" shrinkToFit="1"/>
    </xf>
    <xf numFmtId="49" fontId="3" fillId="0" borderId="1" xfId="0" applyNumberFormat="1" applyFont="1" applyBorder="1" applyAlignment="1" applyProtection="1">
      <alignment horizontal="center" shrinkToFit="1"/>
    </xf>
    <xf numFmtId="0" fontId="12" fillId="0" borderId="0" xfId="0" applyFont="1" applyAlignment="1" applyProtection="1">
      <alignment horizontal="left" shrinkToFit="1"/>
    </xf>
    <xf numFmtId="0" fontId="3" fillId="0" borderId="0" xfId="0" applyFont="1" applyBorder="1" applyAlignment="1" applyProtection="1">
      <alignment shrinkToFit="1"/>
    </xf>
    <xf numFmtId="0" fontId="1" fillId="0" borderId="30" xfId="0" applyFont="1" applyBorder="1" applyAlignment="1" applyProtection="1">
      <alignment horizontal="left" vertical="center" shrinkToFit="1"/>
    </xf>
    <xf numFmtId="49" fontId="1" fillId="0" borderId="31" xfId="0" applyNumberFormat="1" applyFont="1" applyBorder="1" applyAlignment="1" applyProtection="1">
      <alignment horizontal="center" vertical="center" shrinkToFit="1"/>
    </xf>
    <xf numFmtId="49" fontId="1" fillId="0" borderId="21" xfId="0" applyNumberFormat="1" applyFont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shrinkToFit="1"/>
    </xf>
    <xf numFmtId="0" fontId="1" fillId="0" borderId="26" xfId="0" applyFont="1" applyBorder="1" applyAlignment="1" applyProtection="1">
      <alignment horizontal="left" vertical="center" shrinkToFit="1"/>
      <protection locked="0"/>
    </xf>
    <xf numFmtId="49" fontId="1" fillId="0" borderId="32" xfId="0" applyNumberFormat="1" applyFont="1" applyBorder="1" applyAlignment="1" applyProtection="1">
      <alignment horizontal="center" vertical="center" shrinkToFit="1"/>
    </xf>
    <xf numFmtId="49" fontId="11" fillId="0" borderId="12" xfId="0" applyNumberFormat="1" applyFont="1" applyBorder="1" applyAlignment="1" applyProtection="1">
      <alignment horizontal="center" vertical="center" shrinkToFit="1"/>
    </xf>
    <xf numFmtId="49" fontId="1" fillId="0" borderId="33" xfId="0" applyNumberFormat="1" applyFont="1" applyBorder="1" applyAlignment="1" applyProtection="1">
      <alignment horizontal="center" vertical="center" shrinkToFit="1"/>
    </xf>
    <xf numFmtId="0" fontId="1" fillId="0" borderId="0" xfId="0" applyFont="1" applyBorder="1" applyAlignment="1" applyProtection="1">
      <alignment shrinkToFit="1"/>
    </xf>
    <xf numFmtId="2" fontId="1" fillId="0" borderId="12" xfId="0" applyNumberFormat="1" applyFont="1" applyBorder="1" applyAlignment="1" applyProtection="1">
      <alignment horizontal="right" shrinkToFit="1"/>
      <protection locked="0"/>
    </xf>
    <xf numFmtId="49" fontId="1" fillId="0" borderId="12" xfId="0" applyNumberFormat="1" applyFont="1" applyBorder="1" applyAlignment="1" applyProtection="1">
      <alignment horizontal="left" shrinkToFit="1"/>
      <protection locked="0"/>
    </xf>
    <xf numFmtId="49" fontId="1" fillId="0" borderId="12" xfId="0" applyNumberFormat="1" applyFont="1" applyBorder="1" applyAlignment="1" applyProtection="1">
      <alignment horizontal="center" shrinkToFit="1"/>
    </xf>
    <xf numFmtId="49" fontId="3" fillId="0" borderId="2" xfId="0" applyNumberFormat="1" applyFont="1" applyBorder="1" applyAlignment="1" applyProtection="1">
      <alignment horizontal="center" shrinkToFit="1"/>
    </xf>
    <xf numFmtId="165" fontId="5" fillId="0" borderId="1" xfId="0" applyNumberFormat="1" applyFont="1" applyBorder="1" applyAlignment="1" applyProtection="1">
      <alignment horizontal="right" vertical="center" shrinkToFit="1"/>
      <protection locked="0"/>
    </xf>
    <xf numFmtId="49" fontId="5" fillId="0" borderId="1" xfId="0" applyNumberFormat="1" applyFont="1" applyBorder="1" applyAlignment="1" applyProtection="1">
      <alignment horizontal="center" vertical="center" shrinkToFit="1"/>
    </xf>
    <xf numFmtId="49" fontId="3" fillId="0" borderId="0" xfId="0" applyNumberFormat="1" applyFont="1" applyAlignment="1" applyProtection="1"/>
    <xf numFmtId="49" fontId="3" fillId="0" borderId="0" xfId="0" applyNumberFormat="1" applyFont="1" applyBorder="1" applyAlignment="1" applyProtection="1"/>
    <xf numFmtId="0" fontId="0" fillId="0" borderId="0" xfId="0" applyAlignment="1" applyProtection="1"/>
    <xf numFmtId="49" fontId="1" fillId="0" borderId="8" xfId="0" applyNumberFormat="1" applyFont="1" applyBorder="1" applyAlignment="1" applyProtection="1"/>
    <xf numFmtId="0" fontId="1" fillId="0" borderId="0" xfId="0" applyFont="1" applyAlignment="1" applyProtection="1"/>
    <xf numFmtId="49" fontId="3" fillId="0" borderId="3" xfId="0" applyNumberFormat="1" applyFont="1" applyBorder="1" applyAlignment="1" applyProtection="1">
      <alignment vertical="center"/>
    </xf>
    <xf numFmtId="49" fontId="3" fillId="0" borderId="9" xfId="0" applyNumberFormat="1" applyFont="1" applyBorder="1" applyAlignment="1" applyProtection="1">
      <alignment vertical="top"/>
    </xf>
    <xf numFmtId="49" fontId="3" fillId="0" borderId="2" xfId="0" applyNumberFormat="1" applyFont="1" applyBorder="1" applyAlignment="1" applyProtection="1">
      <alignment vertical="center"/>
    </xf>
    <xf numFmtId="49" fontId="5" fillId="0" borderId="1" xfId="0" applyNumberFormat="1" applyFont="1" applyBorder="1" applyAlignment="1" applyProtection="1">
      <alignment horizontal="center" shrinkToFit="1"/>
    </xf>
    <xf numFmtId="49" fontId="1" fillId="0" borderId="1" xfId="0" applyNumberFormat="1" applyFont="1" applyBorder="1" applyAlignment="1" applyProtection="1">
      <alignment horizontal="center" shrinkToFit="1"/>
    </xf>
    <xf numFmtId="166" fontId="5" fillId="0" borderId="1" xfId="0" applyNumberFormat="1" applyFont="1" applyBorder="1" applyAlignment="1" applyProtection="1">
      <alignment horizontal="right" vertical="center" shrinkToFit="1"/>
    </xf>
    <xf numFmtId="49" fontId="3" fillId="0" borderId="16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shrinkToFit="1"/>
    </xf>
    <xf numFmtId="166" fontId="1" fillId="0" borderId="3" xfId="0" applyNumberFormat="1" applyFont="1" applyBorder="1" applyAlignment="1" applyProtection="1">
      <alignment horizontal="right" vertical="center" shrinkToFit="1"/>
    </xf>
    <xf numFmtId="2" fontId="3" fillId="0" borderId="11" xfId="0" applyNumberFormat="1" applyFont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Border="1" applyAlignment="1" applyProtection="1">
      <alignment horizontal="right" vertical="center" shrinkToFit="1"/>
      <protection locked="0"/>
    </xf>
    <xf numFmtId="49" fontId="5" fillId="0" borderId="1" xfId="0" applyNumberFormat="1" applyFont="1" applyBorder="1" applyAlignment="1" applyProtection="1">
      <alignment horizontal="right" vertical="center" shrinkToFit="1"/>
    </xf>
    <xf numFmtId="166" fontId="1" fillId="0" borderId="21" xfId="0" applyNumberFormat="1" applyFont="1" applyBorder="1" applyAlignment="1" applyProtection="1">
      <alignment horizontal="center" shrinkToFit="1"/>
    </xf>
    <xf numFmtId="165" fontId="1" fillId="0" borderId="1" xfId="0" applyNumberFormat="1" applyFont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8" fillId="0" borderId="25" xfId="0" applyFont="1" applyFill="1" applyBorder="1" applyAlignment="1" applyProtection="1">
      <alignment wrapText="1"/>
      <protection locked="0"/>
    </xf>
    <xf numFmtId="0" fontId="3" fillId="0" borderId="3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0" fillId="0" borderId="12" xfId="0" applyFont="1" applyFill="1" applyBorder="1" applyAlignment="1">
      <alignment wrapText="1"/>
    </xf>
    <xf numFmtId="49" fontId="16" fillId="0" borderId="12" xfId="0" applyNumberFormat="1" applyFont="1" applyFill="1" applyBorder="1" applyAlignment="1">
      <alignment horizontal="center" vertical="center"/>
    </xf>
    <xf numFmtId="49" fontId="12" fillId="0" borderId="12" xfId="0" applyNumberFormat="1" applyFont="1" applyBorder="1" applyAlignment="1">
      <alignment horizontal="right" vertical="center"/>
    </xf>
    <xf numFmtId="2" fontId="3" fillId="0" borderId="12" xfId="0" applyNumberFormat="1" applyFont="1" applyBorder="1" applyAlignment="1">
      <alignment horizontal="right" vertical="center" shrinkToFit="1"/>
    </xf>
    <xf numFmtId="0" fontId="3" fillId="0" borderId="12" xfId="0" applyFont="1" applyBorder="1" applyAlignment="1">
      <alignment horizontal="left" wrapText="1"/>
    </xf>
    <xf numFmtId="49" fontId="3" fillId="0" borderId="12" xfId="0" applyNumberFormat="1" applyFont="1" applyBorder="1" applyAlignment="1">
      <alignment horizontal="left"/>
    </xf>
    <xf numFmtId="49" fontId="3" fillId="0" borderId="12" xfId="0" applyNumberFormat="1" applyFont="1" applyBorder="1" applyAlignment="1">
      <alignment horizontal="center"/>
    </xf>
    <xf numFmtId="0" fontId="0" fillId="0" borderId="12" xfId="0" applyBorder="1"/>
    <xf numFmtId="0" fontId="3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49" fontId="0" fillId="0" borderId="12" xfId="0" applyNumberFormat="1" applyBorder="1"/>
    <xf numFmtId="14" fontId="3" fillId="0" borderId="12" xfId="0" applyNumberFormat="1" applyFont="1" applyBorder="1" applyAlignment="1">
      <alignment horizontal="left"/>
    </xf>
    <xf numFmtId="0" fontId="0" fillId="0" borderId="12" xfId="0" applyNumberFormat="1" applyBorder="1" applyAlignment="1">
      <alignment horizontal="left"/>
    </xf>
    <xf numFmtId="0" fontId="0" fillId="0" borderId="12" xfId="0" applyNumberFormat="1" applyBorder="1" applyAlignment="1">
      <alignment horizontal="center" vertical="center"/>
    </xf>
    <xf numFmtId="0" fontId="0" fillId="0" borderId="12" xfId="0" applyNumberFormat="1" applyBorder="1"/>
    <xf numFmtId="0" fontId="16" fillId="0" borderId="12" xfId="0" applyNumberFormat="1" applyFont="1" applyFill="1" applyBorder="1" applyAlignment="1" applyProtection="1">
      <alignment vertical="top"/>
    </xf>
    <xf numFmtId="0" fontId="0" fillId="0" borderId="34" xfId="0" applyNumberFormat="1" applyBorder="1"/>
    <xf numFmtId="0" fontId="0" fillId="0" borderId="17" xfId="0" applyNumberFormat="1" applyBorder="1"/>
    <xf numFmtId="0" fontId="0" fillId="0" borderId="7" xfId="0" applyNumberFormat="1" applyBorder="1"/>
    <xf numFmtId="166" fontId="21" fillId="0" borderId="1" xfId="0" applyNumberFormat="1" applyFont="1" applyBorder="1" applyAlignment="1" applyProtection="1">
      <alignment horizontal="right" vertical="center" shrinkToFit="1"/>
    </xf>
    <xf numFmtId="49" fontId="3" fillId="0" borderId="14" xfId="0" applyNumberFormat="1" applyFont="1" applyBorder="1" applyAlignment="1" applyProtection="1">
      <alignment horizontal="center" vertical="center" shrinkToFit="1"/>
    </xf>
    <xf numFmtId="2" fontId="5" fillId="0" borderId="12" xfId="0" applyNumberFormat="1" applyFont="1" applyBorder="1" applyAlignment="1" applyProtection="1">
      <alignment horizontal="right" shrinkToFit="1"/>
      <protection locked="0"/>
    </xf>
    <xf numFmtId="166" fontId="1" fillId="0" borderId="34" xfId="0" applyNumberFormat="1" applyFont="1" applyBorder="1" applyAlignment="1" applyProtection="1">
      <alignment horizontal="right" vertical="center" shrinkToFit="1"/>
    </xf>
    <xf numFmtId="0" fontId="1" fillId="0" borderId="0" xfId="0" applyFont="1" applyBorder="1" applyAlignment="1" applyProtection="1"/>
    <xf numFmtId="49" fontId="1" fillId="0" borderId="0" xfId="0" applyNumberFormat="1" applyFont="1" applyBorder="1" applyAlignment="1" applyProtection="1"/>
    <xf numFmtId="166" fontId="1" fillId="0" borderId="11" xfId="0" applyNumberFormat="1" applyFont="1" applyBorder="1" applyAlignment="1" applyProtection="1">
      <alignment horizontal="right" vertical="center" shrinkToFit="1"/>
    </xf>
    <xf numFmtId="166" fontId="1" fillId="0" borderId="10" xfId="0" applyNumberFormat="1" applyFont="1" applyBorder="1" applyAlignment="1" applyProtection="1">
      <alignment horizontal="right" vertical="center" shrinkToFit="1"/>
    </xf>
    <xf numFmtId="49" fontId="3" fillId="0" borderId="34" xfId="0" applyNumberFormat="1" applyFont="1" applyBorder="1" applyAlignment="1" applyProtection="1">
      <alignment horizontal="center" vertical="center"/>
    </xf>
    <xf numFmtId="49" fontId="3" fillId="0" borderId="13" xfId="0" applyNumberFormat="1" applyFont="1" applyBorder="1" applyAlignment="1" applyProtection="1">
      <alignment horizontal="center" vertical="center"/>
    </xf>
    <xf numFmtId="49" fontId="3" fillId="0" borderId="13" xfId="0" applyNumberFormat="1" applyFont="1" applyBorder="1" applyAlignment="1" applyProtection="1">
      <alignment horizontal="left" vertical="center"/>
    </xf>
    <xf numFmtId="165" fontId="1" fillId="0" borderId="5" xfId="0" applyNumberFormat="1" applyFont="1" applyBorder="1" applyAlignment="1" applyProtection="1">
      <alignment horizontal="right" vertical="center" shrinkToFit="1"/>
      <protection locked="0"/>
    </xf>
    <xf numFmtId="49" fontId="14" fillId="0" borderId="21" xfId="0" applyNumberFormat="1" applyFont="1" applyBorder="1" applyAlignment="1" applyProtection="1">
      <alignment horizontal="center" vertical="center" shrinkToFit="1"/>
    </xf>
    <xf numFmtId="165" fontId="1" fillId="0" borderId="21" xfId="0" applyNumberFormat="1" applyFont="1" applyBorder="1" applyAlignment="1" applyProtection="1">
      <alignment horizontal="right" vertical="center" shrinkToFit="1"/>
    </xf>
    <xf numFmtId="165" fontId="5" fillId="0" borderId="5" xfId="0" applyNumberFormat="1" applyFont="1" applyBorder="1" applyAlignment="1" applyProtection="1">
      <alignment horizontal="right" vertical="center" shrinkToFit="1"/>
      <protection locked="0"/>
    </xf>
    <xf numFmtId="166" fontId="1" fillId="0" borderId="5" xfId="0" applyNumberFormat="1" applyFont="1" applyBorder="1" applyAlignment="1" applyProtection="1">
      <alignment horizontal="right" vertical="center" shrinkToFit="1"/>
    </xf>
    <xf numFmtId="49" fontId="5" fillId="0" borderId="12" xfId="0" applyNumberFormat="1" applyFont="1" applyBorder="1" applyAlignment="1" applyProtection="1">
      <alignment horizontal="center" vertical="center" shrinkToFit="1"/>
    </xf>
    <xf numFmtId="165" fontId="5" fillId="0" borderId="12" xfId="0" applyNumberFormat="1" applyFont="1" applyBorder="1" applyAlignment="1" applyProtection="1">
      <alignment horizontal="right" vertical="center" shrinkToFit="1"/>
      <protection locked="0"/>
    </xf>
    <xf numFmtId="49" fontId="13" fillId="0" borderId="1" xfId="0" applyNumberFormat="1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165" fontId="1" fillId="0" borderId="12" xfId="0" applyNumberFormat="1" applyFont="1" applyBorder="1" applyAlignment="1" applyProtection="1">
      <alignment vertical="center" shrinkToFit="1"/>
      <protection locked="0"/>
    </xf>
    <xf numFmtId="49" fontId="22" fillId="0" borderId="1" xfId="0" applyNumberFormat="1" applyFont="1" applyBorder="1" applyAlignment="1" applyProtection="1">
      <alignment horizontal="center" vertical="center" shrinkToFit="1"/>
    </xf>
    <xf numFmtId="164" fontId="5" fillId="0" borderId="1" xfId="0" applyNumberFormat="1" applyFont="1" applyBorder="1" applyAlignment="1" applyProtection="1">
      <alignment horizontal="right" vertical="center" shrinkToFit="1"/>
      <protection locked="0"/>
    </xf>
    <xf numFmtId="166" fontId="5" fillId="0" borderId="11" xfId="0" applyNumberFormat="1" applyFont="1" applyBorder="1" applyAlignment="1" applyProtection="1">
      <alignment horizontal="right" vertical="center" shrinkToFit="1"/>
    </xf>
    <xf numFmtId="166" fontId="5" fillId="0" borderId="12" xfId="0" applyNumberFormat="1" applyFont="1" applyBorder="1" applyAlignment="1" applyProtection="1">
      <alignment horizontal="right" vertical="center" shrinkToFit="1"/>
    </xf>
    <xf numFmtId="49" fontId="5" fillId="0" borderId="5" xfId="0" applyNumberFormat="1" applyFont="1" applyBorder="1" applyAlignment="1" applyProtection="1">
      <alignment horizontal="center" shrinkToFit="1"/>
    </xf>
    <xf numFmtId="165" fontId="25" fillId="0" borderId="1" xfId="0" applyNumberFormat="1" applyFont="1" applyBorder="1" applyAlignment="1" applyProtection="1">
      <alignment horizontal="right" vertical="center" shrinkToFit="1"/>
      <protection locked="0"/>
    </xf>
    <xf numFmtId="49" fontId="3" fillId="0" borderId="12" xfId="0" applyNumberFormat="1" applyFont="1" applyBorder="1" applyAlignment="1" applyProtection="1">
      <alignment horizontal="left" shrinkToFit="1"/>
      <protection locked="0"/>
    </xf>
    <xf numFmtId="166" fontId="5" fillId="0" borderId="12" xfId="0" applyNumberFormat="1" applyFont="1" applyBorder="1" applyAlignment="1" applyProtection="1">
      <alignment horizontal="right" shrinkToFit="1"/>
    </xf>
    <xf numFmtId="49" fontId="5" fillId="0" borderId="12" xfId="0" applyNumberFormat="1" applyFont="1" applyBorder="1" applyAlignment="1" applyProtection="1">
      <alignment horizontal="left" shrinkToFit="1"/>
      <protection locked="0"/>
    </xf>
    <xf numFmtId="49" fontId="5" fillId="0" borderId="35" xfId="0" applyNumberFormat="1" applyFont="1" applyBorder="1" applyAlignment="1" applyProtection="1">
      <alignment horizontal="center" shrinkToFit="1"/>
    </xf>
    <xf numFmtId="49" fontId="3" fillId="0" borderId="7" xfId="0" applyNumberFormat="1" applyFont="1" applyBorder="1" applyAlignment="1" applyProtection="1">
      <alignment horizontal="center" shrinkToFit="1"/>
    </xf>
    <xf numFmtId="49" fontId="5" fillId="0" borderId="2" xfId="0" applyNumberFormat="1" applyFont="1" applyBorder="1" applyAlignment="1" applyProtection="1">
      <alignment horizontal="center" shrinkToFit="1"/>
    </xf>
    <xf numFmtId="49" fontId="1" fillId="0" borderId="2" xfId="0" applyNumberFormat="1" applyFont="1" applyBorder="1" applyAlignment="1" applyProtection="1">
      <alignment horizontal="center" shrinkToFit="1"/>
    </xf>
    <xf numFmtId="49" fontId="1" fillId="0" borderId="7" xfId="0" applyNumberFormat="1" applyFont="1" applyBorder="1" applyAlignment="1" applyProtection="1">
      <alignment horizontal="center" shrinkToFit="1"/>
    </xf>
    <xf numFmtId="49" fontId="1" fillId="0" borderId="4" xfId="0" applyNumberFormat="1" applyFont="1" applyBorder="1" applyAlignment="1" applyProtection="1">
      <alignment horizontal="center" shrinkToFit="1"/>
    </xf>
    <xf numFmtId="49" fontId="5" fillId="0" borderId="12" xfId="0" applyNumberFormat="1" applyFont="1" applyBorder="1" applyAlignment="1" applyProtection="1">
      <alignment horizontal="left" wrapText="1" shrinkToFit="1"/>
      <protection locked="0"/>
    </xf>
    <xf numFmtId="49" fontId="5" fillId="0" borderId="2" xfId="0" applyNumberFormat="1" applyFont="1" applyBorder="1" applyAlignment="1" applyProtection="1">
      <alignment horizontal="center" vertical="center" shrinkToFit="1"/>
    </xf>
    <xf numFmtId="49" fontId="1" fillId="0" borderId="2" xfId="0" applyNumberFormat="1" applyFont="1" applyBorder="1" applyAlignment="1" applyProtection="1">
      <alignment horizontal="center" vertical="center" shrinkToFit="1"/>
    </xf>
    <xf numFmtId="49" fontId="1" fillId="0" borderId="35" xfId="0" applyNumberFormat="1" applyFont="1" applyBorder="1" applyAlignment="1" applyProtection="1">
      <alignment horizontal="center" vertical="center" shrinkToFit="1"/>
    </xf>
    <xf numFmtId="0" fontId="1" fillId="0" borderId="7" xfId="0" applyFont="1" applyBorder="1" applyAlignment="1" applyProtection="1">
      <alignment horizontal="center" vertical="center" shrinkToFit="1"/>
    </xf>
    <xf numFmtId="0" fontId="1" fillId="0" borderId="12" xfId="0" applyFont="1" applyBorder="1" applyAlignment="1" applyProtection="1">
      <alignment horizontal="left" vertical="center" shrinkToFit="1"/>
      <protection locked="0"/>
    </xf>
    <xf numFmtId="0" fontId="1" fillId="0" borderId="12" xfId="0" applyFont="1" applyBorder="1" applyAlignment="1" applyProtection="1">
      <alignment horizontal="left" vertical="center" wrapText="1" shrinkToFit="1"/>
      <protection locked="0"/>
    </xf>
    <xf numFmtId="49" fontId="5" fillId="0" borderId="12" xfId="0" applyNumberFormat="1" applyFont="1" applyBorder="1" applyAlignment="1" applyProtection="1">
      <alignment horizontal="center" vertical="center" wrapText="1" shrinkToFit="1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49" fontId="1" fillId="0" borderId="12" xfId="0" applyNumberFormat="1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left" vertical="center" wrapText="1" shrinkToFit="1"/>
      <protection locked="0"/>
    </xf>
    <xf numFmtId="0" fontId="1" fillId="0" borderId="12" xfId="0" applyFont="1" applyBorder="1" applyAlignment="1" applyProtection="1">
      <alignment horizontal="center" vertical="center" wrapText="1" shrinkToFit="1"/>
      <protection locked="0"/>
    </xf>
    <xf numFmtId="0" fontId="11" fillId="0" borderId="12" xfId="0" applyFont="1" applyBorder="1" applyAlignment="1" applyProtection="1">
      <alignment horizontal="left" vertical="center" shrinkToFit="1"/>
    </xf>
    <xf numFmtId="0" fontId="1" fillId="0" borderId="12" xfId="0" applyFont="1" applyBorder="1" applyAlignment="1" applyProtection="1">
      <alignment horizontal="left" vertical="center" wrapText="1"/>
    </xf>
    <xf numFmtId="165" fontId="5" fillId="0" borderId="12" xfId="0" applyNumberFormat="1" applyFont="1" applyBorder="1" applyAlignment="1" applyProtection="1">
      <alignment horizontal="right" vertical="center" wrapText="1" shrinkToFit="1"/>
      <protection locked="0"/>
    </xf>
    <xf numFmtId="49" fontId="1" fillId="0" borderId="12" xfId="0" applyNumberFormat="1" applyFont="1" applyBorder="1" applyAlignment="1" applyProtection="1">
      <alignment horizontal="left" vertical="center" shrinkToFit="1"/>
    </xf>
    <xf numFmtId="49" fontId="1" fillId="0" borderId="12" xfId="0" applyNumberFormat="1" applyFont="1" applyBorder="1" applyAlignment="1" applyProtection="1">
      <alignment horizontal="center" vertical="center" wrapText="1" shrinkToFit="1"/>
    </xf>
    <xf numFmtId="166" fontId="26" fillId="0" borderId="11" xfId="0" applyNumberFormat="1" applyFont="1" applyBorder="1" applyAlignment="1" applyProtection="1">
      <alignment horizontal="right" vertical="center" shrinkToFit="1"/>
    </xf>
    <xf numFmtId="49" fontId="1" fillId="0" borderId="12" xfId="0" applyNumberFormat="1" applyFont="1" applyBorder="1" applyAlignment="1" applyProtection="1">
      <alignment horizontal="left" wrapText="1" shrinkToFit="1"/>
      <protection locked="0"/>
    </xf>
    <xf numFmtId="49" fontId="5" fillId="0" borderId="12" xfId="0" applyNumberFormat="1" applyFont="1" applyBorder="1" applyAlignment="1" applyProtection="1">
      <alignment horizontal="left" shrinkToFit="1"/>
    </xf>
    <xf numFmtId="49" fontId="3" fillId="0" borderId="1" xfId="0" applyNumberFormat="1" applyFont="1" applyBorder="1" applyAlignment="1" applyProtection="1">
      <alignment horizontal="left" shrinkToFit="1"/>
      <protection locked="0"/>
    </xf>
    <xf numFmtId="49" fontId="3" fillId="0" borderId="4" xfId="0" applyNumberFormat="1" applyFont="1" applyBorder="1" applyAlignment="1" applyProtection="1">
      <alignment horizontal="center" shrinkToFit="1"/>
    </xf>
    <xf numFmtId="49" fontId="1" fillId="0" borderId="5" xfId="0" applyNumberFormat="1" applyFont="1" applyBorder="1" applyAlignment="1" applyProtection="1">
      <alignment horizontal="center" shrinkToFit="1"/>
    </xf>
    <xf numFmtId="49" fontId="1" fillId="0" borderId="1" xfId="0" applyNumberFormat="1" applyFont="1" applyBorder="1" applyAlignment="1" applyProtection="1">
      <alignment horizontal="left" wrapText="1" shrinkToFit="1"/>
      <protection locked="0"/>
    </xf>
    <xf numFmtId="49" fontId="5" fillId="0" borderId="12" xfId="0" applyNumberFormat="1" applyFont="1" applyBorder="1" applyAlignment="1" applyProtection="1">
      <alignment horizontal="center" shrinkToFit="1"/>
    </xf>
    <xf numFmtId="49" fontId="5" fillId="0" borderId="11" xfId="0" applyNumberFormat="1" applyFont="1" applyBorder="1" applyAlignment="1" applyProtection="1">
      <alignment horizontal="left" wrapText="1" shrinkToFit="1"/>
      <protection locked="0"/>
    </xf>
    <xf numFmtId="49" fontId="5" fillId="0" borderId="4" xfId="0" applyNumberFormat="1" applyFont="1" applyBorder="1" applyAlignment="1" applyProtection="1">
      <alignment horizontal="center" shrinkToFit="1"/>
    </xf>
    <xf numFmtId="49" fontId="5" fillId="0" borderId="36" xfId="0" applyNumberFormat="1" applyFont="1" applyBorder="1" applyAlignment="1" applyProtection="1">
      <alignment horizontal="center" shrinkToFit="1"/>
    </xf>
    <xf numFmtId="49" fontId="5" fillId="0" borderId="11" xfId="0" applyNumberFormat="1" applyFont="1" applyBorder="1" applyAlignment="1" applyProtection="1">
      <alignment horizontal="left" shrinkToFit="1"/>
      <protection locked="0"/>
    </xf>
    <xf numFmtId="49" fontId="1" fillId="0" borderId="1" xfId="0" applyNumberFormat="1" applyFont="1" applyBorder="1" applyAlignment="1" applyProtection="1">
      <alignment horizontal="center" vertical="center" wrapText="1" shrinkToFit="1"/>
    </xf>
    <xf numFmtId="165" fontId="1" fillId="0" borderId="0" xfId="0" applyNumberFormat="1" applyFont="1" applyBorder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 vertical="center" wrapText="1" shrinkToFit="1"/>
    </xf>
    <xf numFmtId="49" fontId="5" fillId="0" borderId="12" xfId="0" applyNumberFormat="1" applyFont="1" applyBorder="1" applyAlignment="1" applyProtection="1">
      <alignment horizontal="left" vertical="center" wrapText="1" shrinkToFit="1"/>
    </xf>
    <xf numFmtId="165" fontId="27" fillId="0" borderId="1" xfId="0" applyNumberFormat="1" applyFont="1" applyBorder="1" applyAlignment="1" applyProtection="1">
      <alignment horizontal="right" vertical="center" shrinkToFit="1"/>
      <protection locked="0"/>
    </xf>
    <xf numFmtId="4" fontId="3" fillId="0" borderId="11" xfId="0" applyNumberFormat="1" applyFont="1" applyBorder="1" applyAlignment="1" applyProtection="1">
      <alignment horizontal="right" vertical="center" shrinkToFit="1"/>
      <protection locked="0"/>
    </xf>
    <xf numFmtId="4" fontId="3" fillId="0" borderId="1" xfId="0" applyNumberFormat="1" applyFont="1" applyBorder="1" applyAlignment="1" applyProtection="1">
      <alignment horizontal="right" vertical="center" shrinkToFit="1"/>
      <protection locked="0"/>
    </xf>
    <xf numFmtId="4" fontId="3" fillId="0" borderId="12" xfId="0" applyNumberFormat="1" applyFont="1" applyBorder="1" applyAlignment="1">
      <alignment horizontal="right" vertical="center" shrinkToFit="1"/>
    </xf>
    <xf numFmtId="4" fontId="3" fillId="0" borderId="12" xfId="0" applyNumberFormat="1" applyFont="1" applyBorder="1" applyAlignment="1">
      <alignment horizontal="left"/>
    </xf>
    <xf numFmtId="4" fontId="3" fillId="0" borderId="12" xfId="0" applyNumberFormat="1" applyFont="1" applyBorder="1" applyAlignment="1">
      <alignment horizontal="center"/>
    </xf>
    <xf numFmtId="4" fontId="5" fillId="0" borderId="21" xfId="0" applyNumberFormat="1" applyFont="1" applyBorder="1" applyAlignment="1" applyProtection="1">
      <alignment horizontal="right" shrinkToFit="1"/>
    </xf>
    <xf numFmtId="4" fontId="5" fillId="0" borderId="37" xfId="0" applyNumberFormat="1" applyFont="1" applyBorder="1" applyAlignment="1" applyProtection="1">
      <alignment horizontal="right" shrinkToFit="1"/>
    </xf>
    <xf numFmtId="4" fontId="1" fillId="0" borderId="12" xfId="0" applyNumberFormat="1" applyFont="1" applyBorder="1" applyAlignment="1" applyProtection="1">
      <alignment horizontal="right" shrinkToFit="1"/>
      <protection locked="0"/>
    </xf>
    <xf numFmtId="4" fontId="3" fillId="0" borderId="12" xfId="0" applyNumberFormat="1" applyFont="1" applyBorder="1" applyAlignment="1" applyProtection="1">
      <alignment horizontal="right" shrinkToFit="1"/>
      <protection locked="0"/>
    </xf>
    <xf numFmtId="4" fontId="3" fillId="0" borderId="23" xfId="0" applyNumberFormat="1" applyFont="1" applyBorder="1" applyAlignment="1" applyProtection="1">
      <alignment horizontal="right" shrinkToFit="1"/>
    </xf>
    <xf numFmtId="4" fontId="1" fillId="0" borderId="1" xfId="0" applyNumberFormat="1" applyFont="1" applyBorder="1" applyAlignment="1" applyProtection="1">
      <alignment horizontal="right" shrinkToFit="1"/>
      <protection locked="0"/>
    </xf>
    <xf numFmtId="4" fontId="3" fillId="0" borderId="1" xfId="0" applyNumberFormat="1" applyFont="1" applyBorder="1" applyAlignment="1" applyProtection="1">
      <alignment horizontal="right" shrinkToFit="1"/>
      <protection locked="0"/>
    </xf>
    <xf numFmtId="4" fontId="3" fillId="0" borderId="28" xfId="0" applyNumberFormat="1" applyFont="1" applyBorder="1" applyAlignment="1" applyProtection="1">
      <alignment horizontal="right" shrinkToFit="1"/>
    </xf>
    <xf numFmtId="4" fontId="5" fillId="0" borderId="1" xfId="0" applyNumberFormat="1" applyFont="1" applyBorder="1" applyAlignment="1" applyProtection="1">
      <alignment horizontal="right" shrinkToFit="1"/>
      <protection locked="0"/>
    </xf>
    <xf numFmtId="4" fontId="1" fillId="0" borderId="37" xfId="0" applyNumberFormat="1" applyFont="1" applyBorder="1" applyAlignment="1" applyProtection="1">
      <alignment horizontal="right" shrinkToFit="1"/>
    </xf>
    <xf numFmtId="4" fontId="5" fillId="0" borderId="38" xfId="0" applyNumberFormat="1" applyFont="1" applyBorder="1" applyAlignment="1" applyProtection="1">
      <alignment horizontal="right" shrinkToFit="1"/>
    </xf>
    <xf numFmtId="4" fontId="5" fillId="0" borderId="12" xfId="0" applyNumberFormat="1" applyFont="1" applyBorder="1" applyAlignment="1" applyProtection="1">
      <alignment horizontal="right" shrinkToFit="1"/>
      <protection locked="0"/>
    </xf>
    <xf numFmtId="4" fontId="1" fillId="0" borderId="12" xfId="0" applyNumberFormat="1" applyFont="1" applyBorder="1" applyAlignment="1" applyProtection="1">
      <alignment horizontal="right" shrinkToFit="1"/>
    </xf>
    <xf numFmtId="4" fontId="5" fillId="0" borderId="12" xfId="0" applyNumberFormat="1" applyFont="1" applyBorder="1" applyAlignment="1" applyProtection="1">
      <alignment horizontal="right" shrinkToFit="1"/>
    </xf>
    <xf numFmtId="4" fontId="1" fillId="0" borderId="5" xfId="0" applyNumberFormat="1" applyFont="1" applyBorder="1" applyAlignment="1" applyProtection="1">
      <alignment horizontal="right" shrinkToFit="1"/>
      <protection locked="0"/>
    </xf>
    <xf numFmtId="4" fontId="5" fillId="0" borderId="5" xfId="0" applyNumberFormat="1" applyFont="1" applyBorder="1" applyAlignment="1" applyProtection="1">
      <alignment horizontal="right" shrinkToFit="1"/>
      <protection locked="0"/>
    </xf>
    <xf numFmtId="4" fontId="1" fillId="0" borderId="24" xfId="0" applyNumberFormat="1" applyFont="1" applyBorder="1" applyAlignment="1" applyProtection="1">
      <alignment horizontal="right" shrinkToFit="1"/>
    </xf>
    <xf numFmtId="4" fontId="1" fillId="0" borderId="38" xfId="0" applyNumberFormat="1" applyFont="1" applyBorder="1" applyAlignment="1" applyProtection="1">
      <alignment horizontal="right" shrinkToFit="1"/>
    </xf>
    <xf numFmtId="4" fontId="5" fillId="0" borderId="36" xfId="0" applyNumberFormat="1" applyFont="1" applyBorder="1" applyAlignment="1" applyProtection="1">
      <alignment horizontal="right" shrinkToFit="1"/>
      <protection locked="0"/>
    </xf>
    <xf numFmtId="4" fontId="3" fillId="0" borderId="36" xfId="0" applyNumberFormat="1" applyFont="1" applyBorder="1" applyAlignment="1" applyProtection="1">
      <alignment horizontal="right" shrinkToFit="1"/>
      <protection locked="0"/>
    </xf>
    <xf numFmtId="4" fontId="1" fillId="0" borderId="36" xfId="0" applyNumberFormat="1" applyFont="1" applyBorder="1" applyAlignment="1" applyProtection="1">
      <alignment horizontal="right" shrinkToFit="1"/>
      <protection locked="0"/>
    </xf>
    <xf numFmtId="4" fontId="5" fillId="0" borderId="39" xfId="0" applyNumberFormat="1" applyFont="1" applyBorder="1" applyAlignment="1" applyProtection="1">
      <alignment horizontal="right" shrinkToFit="1"/>
    </xf>
    <xf numFmtId="4" fontId="3" fillId="0" borderId="5" xfId="0" applyNumberFormat="1" applyFont="1" applyBorder="1" applyAlignment="1" applyProtection="1">
      <alignment horizontal="right" shrinkToFit="1"/>
      <protection locked="0"/>
    </xf>
    <xf numFmtId="0" fontId="21" fillId="0" borderId="12" xfId="0" applyFont="1" applyBorder="1" applyAlignment="1" applyProtection="1">
      <alignment horizontal="left" vertical="center" wrapText="1" shrinkToFit="1"/>
      <protection locked="0"/>
    </xf>
    <xf numFmtId="4" fontId="5" fillId="0" borderId="12" xfId="0" applyNumberFormat="1" applyFont="1" applyBorder="1" applyAlignment="1" applyProtection="1">
      <alignment horizontal="right" vertical="center" shrinkToFit="1"/>
      <protection locked="0"/>
    </xf>
    <xf numFmtId="0" fontId="5" fillId="0" borderId="12" xfId="0" applyFont="1" applyBorder="1" applyAlignment="1" applyProtection="1">
      <alignment horizontal="center" vertical="center" wrapText="1" shrinkToFit="1"/>
      <protection locked="0"/>
    </xf>
    <xf numFmtId="49" fontId="5" fillId="0" borderId="1" xfId="0" applyNumberFormat="1" applyFont="1" applyBorder="1" applyAlignment="1" applyProtection="1">
      <alignment horizontal="center" wrapText="1" shrinkToFit="1"/>
    </xf>
    <xf numFmtId="0" fontId="3" fillId="0" borderId="17" xfId="0" applyFont="1" applyBorder="1" applyAlignment="1" applyProtection="1"/>
    <xf numFmtId="4" fontId="5" fillId="0" borderId="24" xfId="0" applyNumberFormat="1" applyFont="1" applyBorder="1" applyAlignment="1" applyProtection="1">
      <alignment horizontal="right" shrinkToFit="1"/>
    </xf>
    <xf numFmtId="49" fontId="1" fillId="0" borderId="12" xfId="0" applyNumberFormat="1" applyFont="1" applyBorder="1" applyAlignment="1" applyProtection="1">
      <alignment horizontal="left" vertical="center" wrapText="1" shrinkToFit="1"/>
    </xf>
    <xf numFmtId="4" fontId="5" fillId="0" borderId="12" xfId="0" applyNumberFormat="1" applyFont="1" applyBorder="1" applyAlignment="1" applyProtection="1">
      <alignment shrinkToFit="1"/>
    </xf>
    <xf numFmtId="49" fontId="0" fillId="0" borderId="1" xfId="0" applyNumberFormat="1" applyBorder="1" applyAlignment="1" applyProtection="1">
      <alignment horizontal="center" vertical="center" shrinkToFit="1"/>
    </xf>
    <xf numFmtId="0" fontId="28" fillId="0" borderId="12" xfId="0" applyFont="1" applyBorder="1" applyAlignment="1" applyProtection="1">
      <alignment horizontal="left" vertical="center" shrinkToFit="1"/>
      <protection locked="0"/>
    </xf>
    <xf numFmtId="0" fontId="10" fillId="0" borderId="12" xfId="0" applyFont="1" applyBorder="1" applyAlignment="1" applyProtection="1">
      <alignment horizontal="left" vertical="center" shrinkToFit="1"/>
      <protection locked="0"/>
    </xf>
    <xf numFmtId="49" fontId="10" fillId="0" borderId="1" xfId="0" applyNumberFormat="1" applyFont="1" applyBorder="1" applyAlignment="1" applyProtection="1">
      <alignment horizontal="center" vertical="center" wrapText="1" shrinkToFit="1"/>
    </xf>
    <xf numFmtId="165" fontId="10" fillId="0" borderId="1" xfId="0" applyNumberFormat="1" applyFont="1" applyBorder="1" applyAlignment="1" applyProtection="1">
      <alignment horizontal="right" vertical="center" shrinkToFit="1"/>
      <protection locked="0"/>
    </xf>
    <xf numFmtId="166" fontId="10" fillId="0" borderId="1" xfId="0" applyNumberFormat="1" applyFont="1" applyBorder="1" applyAlignment="1" applyProtection="1">
      <alignment horizontal="right" vertical="center" shrinkToFit="1"/>
    </xf>
    <xf numFmtId="49" fontId="10" fillId="0" borderId="2" xfId="0" applyNumberFormat="1" applyFont="1" applyBorder="1" applyAlignment="1" applyProtection="1">
      <alignment horizontal="center" vertical="center" shrinkToFit="1"/>
    </xf>
    <xf numFmtId="0" fontId="10" fillId="0" borderId="12" xfId="0" applyFont="1" applyBorder="1" applyAlignment="1" applyProtection="1">
      <alignment horizontal="left" vertical="center" wrapText="1" shrinkToFi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167" fontId="1" fillId="0" borderId="12" xfId="0" applyNumberFormat="1" applyFont="1" applyBorder="1" applyAlignment="1" applyProtection="1">
      <alignment horizontal="left" wrapText="1" shrinkToFit="1"/>
      <protection locked="0"/>
    </xf>
    <xf numFmtId="4" fontId="5" fillId="0" borderId="40" xfId="0" applyNumberFormat="1" applyFont="1" applyBorder="1" applyAlignment="1" applyProtection="1">
      <alignment horizontal="right" shrinkToFit="1"/>
    </xf>
    <xf numFmtId="4" fontId="1" fillId="0" borderId="40" xfId="0" applyNumberFormat="1" applyFont="1" applyBorder="1" applyAlignment="1" applyProtection="1">
      <alignment horizontal="right" shrinkToFit="1"/>
    </xf>
    <xf numFmtId="49" fontId="5" fillId="0" borderId="5" xfId="0" applyNumberFormat="1" applyFont="1" applyBorder="1" applyAlignment="1" applyProtection="1">
      <alignment horizontal="left" wrapText="1" shrinkToFit="1"/>
      <protection locked="0"/>
    </xf>
    <xf numFmtId="0" fontId="16" fillId="0" borderId="12" xfId="0" applyNumberFormat="1" applyFont="1" applyFill="1" applyBorder="1" applyAlignment="1" applyProtection="1">
      <alignment vertical="top"/>
    </xf>
    <xf numFmtId="49" fontId="22" fillId="0" borderId="12" xfId="0" applyNumberFormat="1" applyFont="1" applyBorder="1" applyAlignment="1" applyProtection="1">
      <alignment horizontal="center" vertical="center" shrinkToFit="1"/>
    </xf>
    <xf numFmtId="49" fontId="13" fillId="0" borderId="12" xfId="0" applyNumberFormat="1" applyFont="1" applyBorder="1" applyAlignment="1" applyProtection="1">
      <alignment horizontal="center" vertical="center" shrinkToFi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3" fillId="0" borderId="11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49" fontId="3" fillId="0" borderId="34" xfId="0" applyNumberFormat="1" applyFont="1" applyBorder="1" applyAlignment="1" applyProtection="1">
      <alignment horizontal="center" vertical="center" wrapText="1"/>
    </xf>
    <xf numFmtId="49" fontId="3" fillId="0" borderId="17" xfId="0" applyNumberFormat="1" applyFont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9" fillId="0" borderId="8" xfId="0" applyFont="1" applyBorder="1" applyAlignment="1">
      <alignment horizontal="center"/>
    </xf>
    <xf numFmtId="0" fontId="16" fillId="0" borderId="12" xfId="0" applyNumberFormat="1" applyFont="1" applyFill="1" applyBorder="1" applyAlignment="1" applyProtection="1">
      <alignment vertical="top"/>
    </xf>
    <xf numFmtId="0" fontId="0" fillId="0" borderId="34" xfId="0" applyNumberFormat="1" applyBorder="1"/>
    <xf numFmtId="0" fontId="0" fillId="0" borderId="17" xfId="0" applyNumberFormat="1" applyBorder="1"/>
    <xf numFmtId="0" fontId="0" fillId="0" borderId="7" xfId="0" applyNumberFormat="1" applyBorder="1"/>
    <xf numFmtId="0" fontId="16" fillId="0" borderId="34" xfId="0" applyNumberFormat="1" applyFont="1" applyFill="1" applyBorder="1" applyAlignment="1" applyProtection="1">
      <alignment vertical="top" wrapText="1"/>
    </xf>
    <xf numFmtId="0" fontId="16" fillId="0" borderId="17" xfId="0" applyNumberFormat="1" applyFont="1" applyFill="1" applyBorder="1" applyAlignment="1" applyProtection="1">
      <alignment vertical="top" wrapText="1"/>
    </xf>
    <xf numFmtId="0" fontId="16" fillId="0" borderId="7" xfId="0" applyNumberFormat="1" applyFont="1" applyFill="1" applyBorder="1" applyAlignment="1" applyProtection="1">
      <alignment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11</xdr:row>
          <xdr:rowOff>9525</xdr:rowOff>
        </xdr:from>
        <xdr:to>
          <xdr:col>2</xdr:col>
          <xdr:colOff>1371600</xdr:colOff>
          <xdr:row>17</xdr:row>
          <xdr:rowOff>114300</xdr:rowOff>
        </xdr:to>
        <xdr:sp macro="" textlink="">
          <xdr:nvSpPr>
            <xdr:cNvPr id="48129" name="Button 1" hidden="1">
              <a:extLst>
                <a:ext uri="{63B3BB69-23CF-44E3-9099-C40C66FF867C}">
                  <a14:compatExt spid="_x0000_s48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Код дохода по КД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57150</xdr:rowOff>
        </xdr:from>
        <xdr:to>
          <xdr:col>0</xdr:col>
          <xdr:colOff>914400</xdr:colOff>
          <xdr:row>0</xdr:row>
          <xdr:rowOff>361950</xdr:rowOff>
        </xdr:to>
        <xdr:sp macro="" textlink="">
          <xdr:nvSpPr>
            <xdr:cNvPr id="48130" name="Button 2" hidden="1">
              <a:extLst>
                <a:ext uri="{63B3BB69-23CF-44E3-9099-C40C66FF867C}">
                  <a14:compatExt spid="_x0000_s48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1019175</xdr:colOff>
          <xdr:row>0</xdr:row>
          <xdr:rowOff>57150</xdr:rowOff>
        </xdr:from>
        <xdr:to>
          <xdr:col>0</xdr:col>
          <xdr:colOff>1876425</xdr:colOff>
          <xdr:row>0</xdr:row>
          <xdr:rowOff>361950</xdr:rowOff>
        </xdr:to>
        <xdr:sp macro="" textlink="">
          <xdr:nvSpPr>
            <xdr:cNvPr id="48131" name="Button 3" hidden="1">
              <a:extLst>
                <a:ext uri="{63B3BB69-23CF-44E3-9099-C40C66FF867C}">
                  <a14:compatExt spid="_x0000_s48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Настройка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1990725</xdr:colOff>
          <xdr:row>0</xdr:row>
          <xdr:rowOff>57150</xdr:rowOff>
        </xdr:from>
        <xdr:to>
          <xdr:col>2</xdr:col>
          <xdr:colOff>514350</xdr:colOff>
          <xdr:row>0</xdr:row>
          <xdr:rowOff>361950</xdr:rowOff>
        </xdr:to>
        <xdr:sp macro="" textlink="">
          <xdr:nvSpPr>
            <xdr:cNvPr id="48132" name="Button 4" hidden="1">
              <a:extLst>
                <a:ext uri="{63B3BB69-23CF-44E3-9099-C40C66FF867C}">
                  <a14:compatExt spid="_x0000_s48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Выгрузка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</xdr:row>
          <xdr:rowOff>9525</xdr:rowOff>
        </xdr:from>
        <xdr:to>
          <xdr:col>2</xdr:col>
          <xdr:colOff>1400175</xdr:colOff>
          <xdr:row>9</xdr:row>
          <xdr:rowOff>133350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Код расхода по </a:t>
              </a:r>
            </a:p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ФКР, КЦСР, КВР, ЭКР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57150</xdr:rowOff>
        </xdr:from>
        <xdr:to>
          <xdr:col>0</xdr:col>
          <xdr:colOff>914400</xdr:colOff>
          <xdr:row>0</xdr:row>
          <xdr:rowOff>361950</xdr:rowOff>
        </xdr:to>
        <xdr:sp macro="" textlink="">
          <xdr:nvSpPr>
            <xdr:cNvPr id="3190" name="Button 118" hidden="1">
              <a:extLst>
                <a:ext uri="{63B3BB69-23CF-44E3-9099-C40C66FF867C}">
                  <a14:compatExt spid="_x0000_s3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1019175</xdr:colOff>
          <xdr:row>0</xdr:row>
          <xdr:rowOff>57150</xdr:rowOff>
        </xdr:from>
        <xdr:to>
          <xdr:col>2</xdr:col>
          <xdr:colOff>276225</xdr:colOff>
          <xdr:row>0</xdr:row>
          <xdr:rowOff>361950</xdr:rowOff>
        </xdr:to>
        <xdr:sp macro="" textlink="">
          <xdr:nvSpPr>
            <xdr:cNvPr id="3191" name="Button 119" hidden="1">
              <a:extLst>
                <a:ext uri="{63B3BB69-23CF-44E3-9099-C40C66FF867C}">
                  <a14:compatExt spid="_x0000_s3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Настройка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390525</xdr:colOff>
          <xdr:row>0</xdr:row>
          <xdr:rowOff>57150</xdr:rowOff>
        </xdr:from>
        <xdr:to>
          <xdr:col>2</xdr:col>
          <xdr:colOff>1247775</xdr:colOff>
          <xdr:row>0</xdr:row>
          <xdr:rowOff>361950</xdr:rowOff>
        </xdr:to>
        <xdr:sp macro="" textlink="">
          <xdr:nvSpPr>
            <xdr:cNvPr id="3192" name="Button 120" hidden="1">
              <a:extLst>
                <a:ext uri="{63B3BB69-23CF-44E3-9099-C40C66FF867C}">
                  <a14:compatExt spid="_x0000_s3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Выгрузка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9156" name="Button 4" hidden="1">
              <a:extLst>
                <a:ext uri="{63B3BB69-23CF-44E3-9099-C40C66FF867C}">
                  <a14:compatExt spid="_x0000_s49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1019175</xdr:colOff>
          <xdr:row>0</xdr:row>
          <xdr:rowOff>0</xdr:rowOff>
        </xdr:from>
        <xdr:to>
          <xdr:col>0</xdr:col>
          <xdr:colOff>1876425</xdr:colOff>
          <xdr:row>0</xdr:row>
          <xdr:rowOff>0</xdr:rowOff>
        </xdr:to>
        <xdr:sp macro="" textlink="">
          <xdr:nvSpPr>
            <xdr:cNvPr id="49157" name="Button 5" hidden="1">
              <a:extLst>
                <a:ext uri="{63B3BB69-23CF-44E3-9099-C40C66FF867C}">
                  <a14:compatExt spid="_x0000_s49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Настройка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1990725</xdr:colOff>
          <xdr:row>0</xdr:row>
          <xdr:rowOff>0</xdr:rowOff>
        </xdr:from>
        <xdr:to>
          <xdr:col>1</xdr:col>
          <xdr:colOff>228600</xdr:colOff>
          <xdr:row>0</xdr:row>
          <xdr:rowOff>0</xdr:rowOff>
        </xdr:to>
        <xdr:sp macro="" textlink="">
          <xdr:nvSpPr>
            <xdr:cNvPr id="49158" name="Button 6" hidden="1">
              <a:extLst>
                <a:ext uri="{63B3BB69-23CF-44E3-9099-C40C66FF867C}">
                  <a14:compatExt spid="_x0000_s49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Выгрузка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9159" name="Button 7" hidden="1">
              <a:extLst>
                <a:ext uri="{63B3BB69-23CF-44E3-9099-C40C66FF867C}">
                  <a14:compatExt spid="_x0000_s49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1019175</xdr:colOff>
          <xdr:row>0</xdr:row>
          <xdr:rowOff>0</xdr:rowOff>
        </xdr:from>
        <xdr:to>
          <xdr:col>0</xdr:col>
          <xdr:colOff>1876425</xdr:colOff>
          <xdr:row>0</xdr:row>
          <xdr:rowOff>0</xdr:rowOff>
        </xdr:to>
        <xdr:sp macro="" textlink="">
          <xdr:nvSpPr>
            <xdr:cNvPr id="49160" name="Button 8" hidden="1">
              <a:extLst>
                <a:ext uri="{63B3BB69-23CF-44E3-9099-C40C66FF867C}">
                  <a14:compatExt spid="_x0000_s49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Настройка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2466975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49161" name="Button 9" hidden="1">
              <a:extLst>
                <a:ext uri="{63B3BB69-23CF-44E3-9099-C40C66FF867C}">
                  <a14:compatExt spid="_x0000_s49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Выгрузка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57150</xdr:rowOff>
        </xdr:from>
        <xdr:to>
          <xdr:col>0</xdr:col>
          <xdr:colOff>914400</xdr:colOff>
          <xdr:row>2</xdr:row>
          <xdr:rowOff>19050</xdr:rowOff>
        </xdr:to>
        <xdr:sp macro="" textlink="">
          <xdr:nvSpPr>
            <xdr:cNvPr id="49162" name="Button 10" hidden="1">
              <a:extLst>
                <a:ext uri="{63B3BB69-23CF-44E3-9099-C40C66FF867C}">
                  <a14:compatExt spid="_x0000_s49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1019175</xdr:colOff>
          <xdr:row>0</xdr:row>
          <xdr:rowOff>57150</xdr:rowOff>
        </xdr:from>
        <xdr:to>
          <xdr:col>0</xdr:col>
          <xdr:colOff>1876425</xdr:colOff>
          <xdr:row>2</xdr:row>
          <xdr:rowOff>19050</xdr:rowOff>
        </xdr:to>
        <xdr:sp macro="" textlink="">
          <xdr:nvSpPr>
            <xdr:cNvPr id="49163" name="Button 11" hidden="1">
              <a:extLst>
                <a:ext uri="{63B3BB69-23CF-44E3-9099-C40C66FF867C}">
                  <a14:compatExt spid="_x0000_s49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Настройка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1990725</xdr:colOff>
          <xdr:row>0</xdr:row>
          <xdr:rowOff>57150</xdr:rowOff>
        </xdr:from>
        <xdr:to>
          <xdr:col>1</xdr:col>
          <xdr:colOff>228600</xdr:colOff>
          <xdr:row>2</xdr:row>
          <xdr:rowOff>19050</xdr:rowOff>
        </xdr:to>
        <xdr:sp macro="" textlink="">
          <xdr:nvSpPr>
            <xdr:cNvPr id="49164" name="Button 12" hidden="1">
              <a:extLst>
                <a:ext uri="{63B3BB69-23CF-44E3-9099-C40C66FF867C}">
                  <a14:compatExt spid="_x0000_s49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Выгрузка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3</xdr:row>
          <xdr:rowOff>9525</xdr:rowOff>
        </xdr:from>
        <xdr:to>
          <xdr:col>2</xdr:col>
          <xdr:colOff>1333500</xdr:colOff>
          <xdr:row>5</xdr:row>
          <xdr:rowOff>1381125</xdr:rowOff>
        </xdr:to>
        <xdr:sp macro="" textlink="">
          <xdr:nvSpPr>
            <xdr:cNvPr id="49165" name="Button 13" hidden="1">
              <a:extLst>
                <a:ext uri="{63B3BB69-23CF-44E3-9099-C40C66FF867C}">
                  <a14:compatExt spid="_x0000_s49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Код источника финансирования по КИВФ, КИВнФ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8"/>
  <dimension ref="A1:J138"/>
  <sheetViews>
    <sheetView showGridLines="0" tabSelected="1" workbookViewId="0">
      <selection activeCell="A132" sqref="A132"/>
    </sheetView>
  </sheetViews>
  <sheetFormatPr defaultRowHeight="12.75" x14ac:dyDescent="0.2"/>
  <cols>
    <col min="1" max="1" width="37.28515625" style="68" customWidth="1"/>
    <col min="2" max="2" width="4.5703125" style="68" customWidth="1"/>
    <col min="3" max="3" width="20.7109375" style="68" customWidth="1"/>
    <col min="4" max="4" width="18.28515625" style="69" customWidth="1"/>
    <col min="5" max="5" width="14.140625" style="69" customWidth="1"/>
    <col min="6" max="6" width="11.7109375" style="69" customWidth="1"/>
    <col min="7" max="7" width="13.7109375" style="69" customWidth="1"/>
    <col min="8" max="8" width="14.140625" style="69" customWidth="1"/>
    <col min="9" max="9" width="14.140625" style="61" customWidth="1"/>
    <col min="10" max="16384" width="9.140625" style="61"/>
  </cols>
  <sheetData>
    <row r="1" spans="1:9" ht="33.75" customHeight="1" x14ac:dyDescent="0.2">
      <c r="A1" s="63"/>
      <c r="B1" s="63"/>
      <c r="C1" s="63"/>
      <c r="D1" s="63"/>
      <c r="E1" s="63"/>
      <c r="F1" s="63"/>
      <c r="G1" s="63"/>
      <c r="H1" s="63"/>
      <c r="I1" s="64"/>
    </row>
    <row r="2" spans="1:9" ht="17.100000000000001" customHeight="1" x14ac:dyDescent="0.25">
      <c r="A2" s="65" t="s">
        <v>244</v>
      </c>
      <c r="B2" s="65"/>
      <c r="C2" s="66"/>
      <c r="D2" s="66"/>
      <c r="E2" s="66"/>
      <c r="F2" s="66"/>
      <c r="G2" s="66"/>
      <c r="H2" s="66"/>
    </row>
    <row r="3" spans="1:9" ht="17.100000000000001" customHeight="1" thickBot="1" x14ac:dyDescent="0.3">
      <c r="A3" s="67" t="s">
        <v>245</v>
      </c>
      <c r="E3" s="66"/>
      <c r="F3" s="66"/>
      <c r="G3" s="66"/>
      <c r="H3" s="66"/>
      <c r="I3" s="70" t="s">
        <v>158</v>
      </c>
    </row>
    <row r="4" spans="1:9" ht="14.1" customHeight="1" x14ac:dyDescent="0.2">
      <c r="A4" s="71"/>
      <c r="B4" s="71"/>
      <c r="C4" s="71"/>
      <c r="D4" s="63"/>
      <c r="E4" s="63"/>
      <c r="F4" s="63"/>
      <c r="G4" s="63"/>
      <c r="H4" s="72" t="s">
        <v>246</v>
      </c>
      <c r="I4" s="73" t="s">
        <v>238</v>
      </c>
    </row>
    <row r="5" spans="1:9" ht="14.1" customHeight="1" x14ac:dyDescent="0.2">
      <c r="A5" s="336" t="s">
        <v>572</v>
      </c>
      <c r="B5" s="336"/>
      <c r="C5" s="336"/>
      <c r="D5" s="336"/>
      <c r="E5" s="336"/>
      <c r="F5" s="336"/>
      <c r="G5" s="336"/>
      <c r="H5" s="71" t="s">
        <v>239</v>
      </c>
      <c r="I5" s="74">
        <v>44713</v>
      </c>
    </row>
    <row r="6" spans="1:9" ht="14.1" customHeight="1" x14ac:dyDescent="0.2">
      <c r="A6" s="75" t="s">
        <v>272</v>
      </c>
      <c r="B6" s="75"/>
      <c r="C6" s="346" t="s">
        <v>318</v>
      </c>
      <c r="D6" s="346"/>
      <c r="E6" s="76"/>
      <c r="F6" s="76"/>
      <c r="G6" s="76"/>
      <c r="H6" s="71" t="s">
        <v>240</v>
      </c>
      <c r="I6" s="170" t="s">
        <v>316</v>
      </c>
    </row>
    <row r="7" spans="1:9" ht="14.1" customHeight="1" x14ac:dyDescent="0.2">
      <c r="A7" s="77" t="s">
        <v>273</v>
      </c>
      <c r="B7" s="77"/>
      <c r="C7" s="313" t="s">
        <v>438</v>
      </c>
      <c r="D7" s="313"/>
      <c r="E7" s="313"/>
      <c r="F7" s="78"/>
      <c r="G7" s="78"/>
      <c r="H7" s="71"/>
      <c r="I7" s="170" t="s">
        <v>317</v>
      </c>
    </row>
    <row r="8" spans="1:9" ht="14.1" customHeight="1" x14ac:dyDescent="0.2">
      <c r="A8" s="77" t="s">
        <v>191</v>
      </c>
      <c r="B8" s="77"/>
      <c r="C8" s="77"/>
      <c r="D8" s="78"/>
      <c r="E8" s="78"/>
      <c r="F8" s="78"/>
      <c r="G8" s="78"/>
      <c r="H8" s="71"/>
      <c r="I8" s="79"/>
    </row>
    <row r="9" spans="1:9" ht="14.1" customHeight="1" thickBot="1" x14ac:dyDescent="0.25">
      <c r="A9" s="77" t="s">
        <v>274</v>
      </c>
      <c r="B9" s="77"/>
      <c r="C9" s="77"/>
      <c r="D9" s="78"/>
      <c r="E9" s="78"/>
      <c r="F9" s="78"/>
      <c r="G9" s="78"/>
      <c r="H9" s="71" t="s">
        <v>192</v>
      </c>
      <c r="I9" s="80" t="s">
        <v>128</v>
      </c>
    </row>
    <row r="10" spans="1:9" ht="20.25" customHeight="1" x14ac:dyDescent="0.25">
      <c r="B10" s="81"/>
      <c r="C10" s="81" t="s">
        <v>129</v>
      </c>
      <c r="D10" s="72"/>
      <c r="E10" s="72"/>
      <c r="F10" s="72"/>
      <c r="G10" s="72"/>
      <c r="H10" s="72"/>
      <c r="I10" s="82"/>
    </row>
    <row r="11" spans="1:9" ht="7.5" customHeight="1" x14ac:dyDescent="0.2">
      <c r="A11" s="83"/>
      <c r="B11" s="83"/>
      <c r="C11" s="84"/>
      <c r="D11" s="85"/>
      <c r="E11" s="85"/>
      <c r="F11" s="85"/>
      <c r="G11" s="85"/>
      <c r="H11" s="85"/>
      <c r="I11" s="86"/>
    </row>
    <row r="12" spans="1:9" s="63" customFormat="1" ht="13.5" customHeight="1" x14ac:dyDescent="0.2">
      <c r="A12" s="337" t="s">
        <v>20</v>
      </c>
      <c r="B12" s="340" t="s">
        <v>72</v>
      </c>
      <c r="C12" s="62"/>
      <c r="D12" s="333" t="s">
        <v>50</v>
      </c>
      <c r="E12" s="343" t="s">
        <v>162</v>
      </c>
      <c r="F12" s="344"/>
      <c r="G12" s="344"/>
      <c r="H12" s="345"/>
      <c r="I12" s="333" t="s">
        <v>51</v>
      </c>
    </row>
    <row r="13" spans="1:9" s="63" customFormat="1" ht="9.9499999999999993" customHeight="1" x14ac:dyDescent="0.2">
      <c r="A13" s="338"/>
      <c r="B13" s="341"/>
      <c r="C13" s="92"/>
      <c r="D13" s="334"/>
      <c r="E13" s="333" t="s">
        <v>127</v>
      </c>
      <c r="F13" s="333" t="s">
        <v>126</v>
      </c>
      <c r="G13" s="333" t="s">
        <v>52</v>
      </c>
      <c r="H13" s="333" t="s">
        <v>143</v>
      </c>
      <c r="I13" s="334"/>
    </row>
    <row r="14" spans="1:9" s="63" customFormat="1" ht="9.9499999999999993" customHeight="1" x14ac:dyDescent="0.2">
      <c r="A14" s="338"/>
      <c r="B14" s="341"/>
      <c r="C14" s="62" t="s">
        <v>130</v>
      </c>
      <c r="D14" s="334"/>
      <c r="E14" s="334"/>
      <c r="F14" s="334"/>
      <c r="G14" s="334"/>
      <c r="H14" s="334"/>
      <c r="I14" s="334"/>
    </row>
    <row r="15" spans="1:9" s="63" customFormat="1" ht="9.9499999999999993" customHeight="1" x14ac:dyDescent="0.2">
      <c r="A15" s="338"/>
      <c r="B15" s="341"/>
      <c r="C15" s="92"/>
      <c r="D15" s="334"/>
      <c r="E15" s="334"/>
      <c r="F15" s="334"/>
      <c r="G15" s="334"/>
      <c r="H15" s="334"/>
      <c r="I15" s="334"/>
    </row>
    <row r="16" spans="1:9" s="63" customFormat="1" ht="9.9499999999999993" customHeight="1" x14ac:dyDescent="0.2">
      <c r="A16" s="338"/>
      <c r="B16" s="341"/>
      <c r="C16" s="92"/>
      <c r="D16" s="334"/>
      <c r="E16" s="334"/>
      <c r="F16" s="334"/>
      <c r="G16" s="334"/>
      <c r="H16" s="334"/>
      <c r="I16" s="334"/>
    </row>
    <row r="17" spans="1:9" s="63" customFormat="1" ht="9.9499999999999993" customHeight="1" x14ac:dyDescent="0.2">
      <c r="A17" s="338"/>
      <c r="B17" s="341"/>
      <c r="C17" s="92"/>
      <c r="D17" s="334"/>
      <c r="E17" s="334"/>
      <c r="F17" s="334"/>
      <c r="G17" s="334"/>
      <c r="H17" s="334"/>
      <c r="I17" s="334"/>
    </row>
    <row r="18" spans="1:9" s="63" customFormat="1" ht="27.75" customHeight="1" x14ac:dyDescent="0.2">
      <c r="A18" s="339"/>
      <c r="B18" s="342"/>
      <c r="C18" s="92"/>
      <c r="D18" s="335"/>
      <c r="E18" s="335"/>
      <c r="F18" s="335"/>
      <c r="G18" s="335"/>
      <c r="H18" s="335"/>
      <c r="I18" s="335"/>
    </row>
    <row r="19" spans="1:9" s="138" customFormat="1" ht="12" thickBot="1" x14ac:dyDescent="0.25">
      <c r="A19" s="134">
        <v>1</v>
      </c>
      <c r="B19" s="135">
        <v>2</v>
      </c>
      <c r="C19" s="135">
        <v>3</v>
      </c>
      <c r="D19" s="136" t="s">
        <v>89</v>
      </c>
      <c r="E19" s="137" t="s">
        <v>97</v>
      </c>
      <c r="F19" s="136" t="s">
        <v>98</v>
      </c>
      <c r="G19" s="136" t="s">
        <v>90</v>
      </c>
      <c r="H19" s="136" t="s">
        <v>91</v>
      </c>
      <c r="I19" s="210" t="s">
        <v>92</v>
      </c>
    </row>
    <row r="20" spans="1:9" s="138" customFormat="1" ht="12" thickBot="1" x14ac:dyDescent="0.25">
      <c r="A20" s="265" t="s">
        <v>131</v>
      </c>
      <c r="B20" s="239" t="s">
        <v>99</v>
      </c>
      <c r="C20" s="139"/>
      <c r="D20" s="286">
        <f>D23+D112</f>
        <v>226464890.67000002</v>
      </c>
      <c r="E20" s="286">
        <f>E23+E112</f>
        <v>11725937.689999999</v>
      </c>
      <c r="F20" s="286"/>
      <c r="G20" s="286"/>
      <c r="H20" s="286">
        <f>E20</f>
        <v>11725937.689999999</v>
      </c>
      <c r="I20" s="287">
        <f>D20-H20</f>
        <v>214738952.98000002</v>
      </c>
    </row>
    <row r="21" spans="1:9" s="138" customFormat="1" ht="3.75" hidden="1" customHeight="1" x14ac:dyDescent="0.2">
      <c r="A21" s="236"/>
      <c r="B21" s="240"/>
      <c r="C21" s="140"/>
      <c r="D21" s="288"/>
      <c r="E21" s="289"/>
      <c r="F21" s="289"/>
      <c r="G21" s="289"/>
      <c r="H21" s="289"/>
      <c r="I21" s="290"/>
    </row>
    <row r="22" spans="1:9" s="138" customFormat="1" ht="8.25" hidden="1" customHeight="1" thickBot="1" x14ac:dyDescent="0.25">
      <c r="A22" s="236"/>
      <c r="B22" s="156"/>
      <c r="C22" s="141"/>
      <c r="D22" s="291"/>
      <c r="E22" s="292"/>
      <c r="F22" s="292"/>
      <c r="G22" s="292"/>
      <c r="H22" s="292"/>
      <c r="I22" s="293"/>
    </row>
    <row r="23" spans="1:9" s="138" customFormat="1" ht="12.95" customHeight="1" thickBot="1" x14ac:dyDescent="0.25">
      <c r="A23" s="238" t="s">
        <v>142</v>
      </c>
      <c r="B23" s="241" t="s">
        <v>99</v>
      </c>
      <c r="C23" s="167" t="s">
        <v>31</v>
      </c>
      <c r="D23" s="294">
        <f>D25+D47+D54+D59+D81+D86+D89+D91+D96+D101+D107+D110</f>
        <v>31602154.890000001</v>
      </c>
      <c r="E23" s="294">
        <f>E25+E47+E54+E59+E81+E86+E89+E91+E96+E101+E107+E110</f>
        <v>8318990.5499999989</v>
      </c>
      <c r="F23" s="294"/>
      <c r="G23" s="294"/>
      <c r="H23" s="294">
        <f>E23</f>
        <v>8318990.5499999989</v>
      </c>
      <c r="I23" s="287">
        <f>D23-H23</f>
        <v>23283164.340000004</v>
      </c>
    </row>
    <row r="24" spans="1:9" s="138" customFormat="1" ht="12.95" customHeight="1" thickBot="1" x14ac:dyDescent="0.25">
      <c r="A24" s="236"/>
      <c r="B24" s="156"/>
      <c r="C24" s="167"/>
      <c r="D24" s="294"/>
      <c r="E24" s="294"/>
      <c r="F24" s="294"/>
      <c r="G24" s="294"/>
      <c r="H24" s="294"/>
      <c r="I24" s="287">
        <f>D24-E24</f>
        <v>0</v>
      </c>
    </row>
    <row r="25" spans="1:9" s="138" customFormat="1" ht="12.95" customHeight="1" thickBot="1" x14ac:dyDescent="0.25">
      <c r="A25" s="238" t="s">
        <v>168</v>
      </c>
      <c r="B25" s="241" t="s">
        <v>99</v>
      </c>
      <c r="C25" s="167" t="s">
        <v>376</v>
      </c>
      <c r="D25" s="294">
        <f>D26+D27+D29+D33+D34+D36+D37+D41+D39+D42+D43</f>
        <v>6305500</v>
      </c>
      <c r="E25" s="294">
        <f>E26+E27+E28+E29+E33+E34+E35+E36+E37+E38+E39+E40+E41+E42+E43+E44+E45+E46</f>
        <v>2006920.8199999998</v>
      </c>
      <c r="F25" s="294"/>
      <c r="G25" s="294"/>
      <c r="H25" s="294">
        <f>E25</f>
        <v>2006920.8199999998</v>
      </c>
      <c r="I25" s="287">
        <f>D25-E25</f>
        <v>4298579.18</v>
      </c>
    </row>
    <row r="26" spans="1:9" s="138" customFormat="1" ht="12.95" customHeight="1" thickBot="1" x14ac:dyDescent="0.25">
      <c r="A26" s="154" t="s">
        <v>258</v>
      </c>
      <c r="B26" s="242" t="s">
        <v>99</v>
      </c>
      <c r="C26" s="168" t="s">
        <v>351</v>
      </c>
      <c r="D26" s="291">
        <v>6299500</v>
      </c>
      <c r="E26" s="291">
        <v>1972435.14</v>
      </c>
      <c r="F26" s="294"/>
      <c r="G26" s="294"/>
      <c r="H26" s="291">
        <f>E26</f>
        <v>1972435.14</v>
      </c>
      <c r="I26" s="295">
        <f>D26-E26</f>
        <v>4327064.8600000003</v>
      </c>
    </row>
    <row r="27" spans="1:9" s="138" customFormat="1" ht="12.95" customHeight="1" thickBot="1" x14ac:dyDescent="0.25">
      <c r="A27" s="154" t="s">
        <v>258</v>
      </c>
      <c r="B27" s="242" t="s">
        <v>99</v>
      </c>
      <c r="C27" s="168" t="s">
        <v>352</v>
      </c>
      <c r="D27" s="294"/>
      <c r="E27" s="291"/>
      <c r="F27" s="294"/>
      <c r="G27" s="294"/>
      <c r="H27" s="291"/>
      <c r="I27" s="295">
        <f t="shared" ref="I27:I33" si="0">D27-E27</f>
        <v>0</v>
      </c>
    </row>
    <row r="28" spans="1:9" s="138" customFormat="1" ht="12.95" customHeight="1" thickBot="1" x14ac:dyDescent="0.25">
      <c r="A28" s="154"/>
      <c r="B28" s="242" t="s">
        <v>99</v>
      </c>
      <c r="C28" s="168" t="s">
        <v>353</v>
      </c>
      <c r="D28" s="294"/>
      <c r="E28" s="291">
        <v>325.81</v>
      </c>
      <c r="F28" s="294"/>
      <c r="G28" s="294"/>
      <c r="H28" s="291">
        <f t="shared" ref="H28:H34" si="1">E28</f>
        <v>325.81</v>
      </c>
      <c r="I28" s="295">
        <f>D28-H28</f>
        <v>-325.81</v>
      </c>
    </row>
    <row r="29" spans="1:9" s="138" customFormat="1" ht="12.95" customHeight="1" thickBot="1" x14ac:dyDescent="0.25">
      <c r="A29" s="236" t="s">
        <v>258</v>
      </c>
      <c r="B29" s="156" t="s">
        <v>99</v>
      </c>
      <c r="C29" s="141" t="s">
        <v>354</v>
      </c>
      <c r="D29" s="291"/>
      <c r="E29" s="292"/>
      <c r="F29" s="291"/>
      <c r="G29" s="291"/>
      <c r="H29" s="291">
        <f t="shared" si="1"/>
        <v>0</v>
      </c>
      <c r="I29" s="295">
        <f t="shared" si="0"/>
        <v>0</v>
      </c>
    </row>
    <row r="30" spans="1:9" s="138" customFormat="1" ht="12.95" hidden="1" customHeight="1" x14ac:dyDescent="0.2">
      <c r="A30" s="236"/>
      <c r="B30" s="156" t="s">
        <v>99</v>
      </c>
      <c r="C30" s="141"/>
      <c r="D30" s="292"/>
      <c r="E30" s="292"/>
      <c r="F30" s="292"/>
      <c r="G30" s="292"/>
      <c r="H30" s="291">
        <f t="shared" si="1"/>
        <v>0</v>
      </c>
      <c r="I30" s="287">
        <f t="shared" si="0"/>
        <v>0</v>
      </c>
    </row>
    <row r="31" spans="1:9" s="138" customFormat="1" ht="12.95" hidden="1" customHeight="1" x14ac:dyDescent="0.2">
      <c r="A31" s="236"/>
      <c r="B31" s="156"/>
      <c r="C31" s="141"/>
      <c r="D31" s="292"/>
      <c r="E31" s="292"/>
      <c r="F31" s="292"/>
      <c r="G31" s="292"/>
      <c r="H31" s="291">
        <f t="shared" si="1"/>
        <v>0</v>
      </c>
      <c r="I31" s="287">
        <f t="shared" si="0"/>
        <v>0</v>
      </c>
    </row>
    <row r="32" spans="1:9" s="138" customFormat="1" ht="12.95" hidden="1" customHeight="1" x14ac:dyDescent="0.2">
      <c r="A32" s="236"/>
      <c r="B32" s="156" t="s">
        <v>99</v>
      </c>
      <c r="C32" s="141"/>
      <c r="D32" s="292"/>
      <c r="E32" s="292"/>
      <c r="F32" s="292"/>
      <c r="G32" s="292"/>
      <c r="H32" s="291">
        <f t="shared" si="1"/>
        <v>0</v>
      </c>
      <c r="I32" s="287">
        <f t="shared" si="0"/>
        <v>0</v>
      </c>
    </row>
    <row r="33" spans="1:9" s="138" customFormat="1" ht="12.95" customHeight="1" thickBot="1" x14ac:dyDescent="0.25">
      <c r="A33" s="236"/>
      <c r="B33" s="156" t="s">
        <v>99</v>
      </c>
      <c r="C33" s="141" t="s">
        <v>382</v>
      </c>
      <c r="D33" s="292"/>
      <c r="E33" s="292">
        <v>-2100</v>
      </c>
      <c r="F33" s="292"/>
      <c r="G33" s="292"/>
      <c r="H33" s="291">
        <f t="shared" si="1"/>
        <v>-2100</v>
      </c>
      <c r="I33" s="295">
        <f t="shared" si="0"/>
        <v>2100</v>
      </c>
    </row>
    <row r="34" spans="1:9" s="138" customFormat="1" ht="12.95" customHeight="1" thickBot="1" x14ac:dyDescent="0.25">
      <c r="A34" s="236" t="s">
        <v>258</v>
      </c>
      <c r="B34" s="156" t="s">
        <v>99</v>
      </c>
      <c r="C34" s="141" t="s">
        <v>355</v>
      </c>
      <c r="D34" s="292">
        <v>5000</v>
      </c>
      <c r="E34" s="292"/>
      <c r="F34" s="292"/>
      <c r="G34" s="292"/>
      <c r="H34" s="291">
        <f t="shared" si="1"/>
        <v>0</v>
      </c>
      <c r="I34" s="295">
        <f>D34-E34</f>
        <v>5000</v>
      </c>
    </row>
    <row r="35" spans="1:9" s="138" customFormat="1" ht="12.95" customHeight="1" thickBot="1" x14ac:dyDescent="0.25">
      <c r="A35" s="236"/>
      <c r="B35" s="156" t="s">
        <v>99</v>
      </c>
      <c r="C35" s="141" t="s">
        <v>355</v>
      </c>
      <c r="D35" s="292"/>
      <c r="E35" s="292">
        <v>16209.11</v>
      </c>
      <c r="F35" s="292"/>
      <c r="G35" s="292"/>
      <c r="H35" s="291">
        <f>E35</f>
        <v>16209.11</v>
      </c>
      <c r="I35" s="295">
        <f>D35-H35</f>
        <v>-16209.11</v>
      </c>
    </row>
    <row r="36" spans="1:9" s="138" customFormat="1" ht="12.95" customHeight="1" thickBot="1" x14ac:dyDescent="0.25">
      <c r="A36" s="236"/>
      <c r="B36" s="156" t="s">
        <v>99</v>
      </c>
      <c r="C36" s="141" t="s">
        <v>356</v>
      </c>
      <c r="D36" s="292"/>
      <c r="E36" s="292"/>
      <c r="F36" s="292"/>
      <c r="G36" s="292"/>
      <c r="H36" s="291"/>
      <c r="I36" s="295"/>
    </row>
    <row r="37" spans="1:9" s="138" customFormat="1" ht="12.95" customHeight="1" thickBot="1" x14ac:dyDescent="0.25">
      <c r="A37" s="236"/>
      <c r="B37" s="156" t="s">
        <v>99</v>
      </c>
      <c r="C37" s="141" t="s">
        <v>357</v>
      </c>
      <c r="D37" s="292"/>
      <c r="E37" s="292"/>
      <c r="F37" s="292"/>
      <c r="G37" s="292"/>
      <c r="H37" s="291">
        <f>E37</f>
        <v>0</v>
      </c>
      <c r="I37" s="295">
        <f>D37-E37</f>
        <v>0</v>
      </c>
    </row>
    <row r="38" spans="1:9" s="138" customFormat="1" ht="12.95" customHeight="1" thickBot="1" x14ac:dyDescent="0.25">
      <c r="A38" s="236"/>
      <c r="B38" s="156" t="s">
        <v>99</v>
      </c>
      <c r="C38" s="141" t="s">
        <v>358</v>
      </c>
      <c r="D38" s="292"/>
      <c r="E38" s="292"/>
      <c r="F38" s="292"/>
      <c r="G38" s="292"/>
      <c r="H38" s="291">
        <f>E38</f>
        <v>0</v>
      </c>
      <c r="I38" s="295">
        <f>D38-H38</f>
        <v>0</v>
      </c>
    </row>
    <row r="39" spans="1:9" s="138" customFormat="1" ht="12.95" customHeight="1" thickBot="1" x14ac:dyDescent="0.25">
      <c r="A39" s="236" t="s">
        <v>258</v>
      </c>
      <c r="B39" s="156" t="s">
        <v>99</v>
      </c>
      <c r="C39" s="141" t="s">
        <v>359</v>
      </c>
      <c r="D39" s="292">
        <v>1000</v>
      </c>
      <c r="E39" s="292"/>
      <c r="F39" s="292"/>
      <c r="G39" s="292"/>
      <c r="H39" s="291">
        <f>E39</f>
        <v>0</v>
      </c>
      <c r="I39" s="295">
        <f>D39-E39</f>
        <v>1000</v>
      </c>
    </row>
    <row r="40" spans="1:9" s="138" customFormat="1" ht="12.95" customHeight="1" thickBot="1" x14ac:dyDescent="0.25">
      <c r="A40" s="236"/>
      <c r="B40" s="156" t="s">
        <v>99</v>
      </c>
      <c r="C40" s="141" t="s">
        <v>360</v>
      </c>
      <c r="D40" s="292"/>
      <c r="E40" s="292">
        <v>20098.63</v>
      </c>
      <c r="F40" s="292"/>
      <c r="G40" s="292"/>
      <c r="H40" s="291">
        <f>E40</f>
        <v>20098.63</v>
      </c>
      <c r="I40" s="295">
        <f>D40-H40</f>
        <v>-20098.63</v>
      </c>
    </row>
    <row r="41" spans="1:9" s="138" customFormat="1" ht="12.95" customHeight="1" thickBot="1" x14ac:dyDescent="0.25">
      <c r="A41" s="236"/>
      <c r="B41" s="156" t="s">
        <v>99</v>
      </c>
      <c r="C41" s="141" t="s">
        <v>361</v>
      </c>
      <c r="D41" s="292"/>
      <c r="E41" s="292">
        <v>2.13</v>
      </c>
      <c r="F41" s="292"/>
      <c r="G41" s="292"/>
      <c r="H41" s="291"/>
      <c r="I41" s="295">
        <f>D41-E41</f>
        <v>-2.13</v>
      </c>
    </row>
    <row r="42" spans="1:9" s="138" customFormat="1" ht="12.95" customHeight="1" thickBot="1" x14ac:dyDescent="0.25">
      <c r="A42" s="236" t="s">
        <v>258</v>
      </c>
      <c r="B42" s="156" t="s">
        <v>99</v>
      </c>
      <c r="C42" s="141" t="s">
        <v>362</v>
      </c>
      <c r="D42" s="292"/>
      <c r="E42" s="291">
        <v>-50</v>
      </c>
      <c r="F42" s="292"/>
      <c r="G42" s="292"/>
      <c r="H42" s="291">
        <f>E42</f>
        <v>-50</v>
      </c>
      <c r="I42" s="295">
        <f>D42-E42</f>
        <v>50</v>
      </c>
    </row>
    <row r="43" spans="1:9" s="138" customFormat="1" ht="12.95" customHeight="1" thickBot="1" x14ac:dyDescent="0.25">
      <c r="A43" s="236" t="s">
        <v>258</v>
      </c>
      <c r="B43" s="156" t="s">
        <v>99</v>
      </c>
      <c r="C43" s="141" t="s">
        <v>308</v>
      </c>
      <c r="D43" s="292"/>
      <c r="E43" s="291"/>
      <c r="F43" s="292"/>
      <c r="G43" s="292"/>
      <c r="H43" s="291">
        <f>E43</f>
        <v>0</v>
      </c>
      <c r="I43" s="295">
        <f>D43-E43</f>
        <v>0</v>
      </c>
    </row>
    <row r="44" spans="1:9" s="138" customFormat="1" ht="12.95" customHeight="1" thickBot="1" x14ac:dyDescent="0.25">
      <c r="A44" s="236"/>
      <c r="B44" s="156" t="s">
        <v>99</v>
      </c>
      <c r="C44" s="141" t="s">
        <v>311</v>
      </c>
      <c r="D44" s="292"/>
      <c r="E44" s="291"/>
      <c r="F44" s="292"/>
      <c r="G44" s="292"/>
      <c r="H44" s="291"/>
      <c r="I44" s="295"/>
    </row>
    <row r="45" spans="1:9" s="138" customFormat="1" ht="12.95" customHeight="1" thickBot="1" x14ac:dyDescent="0.25">
      <c r="A45" s="236"/>
      <c r="B45" s="156" t="s">
        <v>99</v>
      </c>
      <c r="C45" s="141" t="s">
        <v>310</v>
      </c>
      <c r="D45" s="292"/>
      <c r="E45" s="291"/>
      <c r="F45" s="292"/>
      <c r="G45" s="292"/>
      <c r="H45" s="291"/>
      <c r="I45" s="295"/>
    </row>
    <row r="46" spans="1:9" s="138" customFormat="1" ht="12.95" customHeight="1" thickBot="1" x14ac:dyDescent="0.25">
      <c r="A46" s="236"/>
      <c r="B46" s="156" t="s">
        <v>99</v>
      </c>
      <c r="C46" s="141" t="s">
        <v>461</v>
      </c>
      <c r="D46" s="292"/>
      <c r="E46" s="291"/>
      <c r="F46" s="292"/>
      <c r="G46" s="292"/>
      <c r="H46" s="292">
        <f>E46</f>
        <v>0</v>
      </c>
      <c r="I46" s="287">
        <f>D46-H46</f>
        <v>0</v>
      </c>
    </row>
    <row r="47" spans="1:9" s="138" customFormat="1" ht="12.95" customHeight="1" thickBot="1" x14ac:dyDescent="0.25">
      <c r="A47" s="236" t="s">
        <v>115</v>
      </c>
      <c r="B47" s="241" t="s">
        <v>99</v>
      </c>
      <c r="C47" s="167" t="s">
        <v>331</v>
      </c>
      <c r="D47" s="294">
        <f>D49+D50+D51+D52</f>
        <v>2290800</v>
      </c>
      <c r="E47" s="294">
        <f>E49+E50+E51+E52</f>
        <v>1023546.6599999999</v>
      </c>
      <c r="F47" s="294"/>
      <c r="G47" s="294"/>
      <c r="H47" s="294">
        <f>E47</f>
        <v>1023546.6599999999</v>
      </c>
      <c r="I47" s="287">
        <f>D47-E47</f>
        <v>1267253.3400000001</v>
      </c>
    </row>
    <row r="48" spans="1:9" s="138" customFormat="1" ht="12.95" customHeight="1" x14ac:dyDescent="0.2">
      <c r="A48" s="266"/>
      <c r="B48" s="156"/>
      <c r="C48" s="167"/>
      <c r="D48" s="294"/>
      <c r="E48" s="294"/>
      <c r="F48" s="294"/>
      <c r="G48" s="294"/>
      <c r="H48" s="294"/>
      <c r="I48" s="296"/>
    </row>
    <row r="49" spans="1:9" s="138" customFormat="1" ht="12.95" customHeight="1" x14ac:dyDescent="0.2">
      <c r="A49" s="236" t="s">
        <v>115</v>
      </c>
      <c r="B49" s="140" t="s">
        <v>99</v>
      </c>
      <c r="C49" s="155" t="s">
        <v>326</v>
      </c>
      <c r="D49" s="288">
        <v>1035700</v>
      </c>
      <c r="E49" s="288">
        <v>501161.74</v>
      </c>
      <c r="F49" s="297"/>
      <c r="G49" s="297"/>
      <c r="H49" s="288">
        <f>E49</f>
        <v>501161.74</v>
      </c>
      <c r="I49" s="298">
        <f>D49-E49</f>
        <v>534538.26</v>
      </c>
    </row>
    <row r="50" spans="1:9" s="138" customFormat="1" ht="12.95" customHeight="1" x14ac:dyDescent="0.2">
      <c r="A50" s="236" t="s">
        <v>116</v>
      </c>
      <c r="B50" s="140" t="s">
        <v>99</v>
      </c>
      <c r="C50" s="155" t="s">
        <v>327</v>
      </c>
      <c r="D50" s="288">
        <v>5700</v>
      </c>
      <c r="E50" s="288">
        <v>3102.05</v>
      </c>
      <c r="F50" s="297"/>
      <c r="G50" s="297"/>
      <c r="H50" s="288">
        <f>E50</f>
        <v>3102.05</v>
      </c>
      <c r="I50" s="298">
        <f>D50-E50</f>
        <v>2597.9499999999998</v>
      </c>
    </row>
    <row r="51" spans="1:9" s="138" customFormat="1" ht="12.95" customHeight="1" x14ac:dyDescent="0.2">
      <c r="A51" s="236" t="s">
        <v>117</v>
      </c>
      <c r="B51" s="140" t="s">
        <v>99</v>
      </c>
      <c r="C51" s="155" t="s">
        <v>328</v>
      </c>
      <c r="D51" s="288">
        <v>1379200</v>
      </c>
      <c r="E51" s="288">
        <v>580780.07999999996</v>
      </c>
      <c r="F51" s="297"/>
      <c r="G51" s="297"/>
      <c r="H51" s="288">
        <f>E51</f>
        <v>580780.07999999996</v>
      </c>
      <c r="I51" s="298">
        <f>D51-E51</f>
        <v>798419.92</v>
      </c>
    </row>
    <row r="52" spans="1:9" s="138" customFormat="1" ht="12.95" customHeight="1" x14ac:dyDescent="0.2">
      <c r="A52" s="236" t="s">
        <v>118</v>
      </c>
      <c r="B52" s="140" t="s">
        <v>99</v>
      </c>
      <c r="C52" s="155" t="s">
        <v>329</v>
      </c>
      <c r="D52" s="288">
        <v>-129800</v>
      </c>
      <c r="E52" s="288">
        <v>-61497.21</v>
      </c>
      <c r="F52" s="297"/>
      <c r="G52" s="297"/>
      <c r="H52" s="288">
        <f>E52</f>
        <v>-61497.21</v>
      </c>
      <c r="I52" s="298">
        <f>D52-E52</f>
        <v>-68302.790000000008</v>
      </c>
    </row>
    <row r="53" spans="1:9" s="138" customFormat="1" ht="12.95" customHeight="1" x14ac:dyDescent="0.2">
      <c r="A53" s="236"/>
      <c r="B53" s="140"/>
      <c r="C53" s="155"/>
      <c r="D53" s="288"/>
      <c r="E53" s="288"/>
      <c r="F53" s="297"/>
      <c r="G53" s="297"/>
      <c r="H53" s="297"/>
      <c r="I53" s="299"/>
    </row>
    <row r="54" spans="1:9" s="138" customFormat="1" ht="12.95" customHeight="1" x14ac:dyDescent="0.2">
      <c r="A54" s="238" t="s">
        <v>167</v>
      </c>
      <c r="B54" s="270" t="s">
        <v>99</v>
      </c>
      <c r="C54" s="270" t="s">
        <v>363</v>
      </c>
      <c r="D54" s="297">
        <f>D55</f>
        <v>1213400</v>
      </c>
      <c r="E54" s="297">
        <f>E55+E56+E57+E58</f>
        <v>1892857.18</v>
      </c>
      <c r="F54" s="297"/>
      <c r="G54" s="297"/>
      <c r="H54" s="297">
        <f t="shared" ref="H54:H60" si="2">E54</f>
        <v>1892857.18</v>
      </c>
      <c r="I54" s="299">
        <f>D54-H54</f>
        <v>-679457.17999999993</v>
      </c>
    </row>
    <row r="55" spans="1:9" s="138" customFormat="1" ht="12.95" customHeight="1" thickBot="1" x14ac:dyDescent="0.25">
      <c r="A55" s="274" t="s">
        <v>271</v>
      </c>
      <c r="B55" s="267" t="s">
        <v>99</v>
      </c>
      <c r="C55" s="268" t="s">
        <v>364</v>
      </c>
      <c r="D55" s="300">
        <v>1213400</v>
      </c>
      <c r="E55" s="300"/>
      <c r="F55" s="301"/>
      <c r="G55" s="301"/>
      <c r="H55" s="300">
        <f t="shared" si="2"/>
        <v>0</v>
      </c>
      <c r="I55" s="302">
        <f>D55-E55</f>
        <v>1213400</v>
      </c>
    </row>
    <row r="56" spans="1:9" s="138" customFormat="1" ht="12.95" customHeight="1" thickBot="1" x14ac:dyDescent="0.25">
      <c r="A56" s="238"/>
      <c r="B56" s="156" t="s">
        <v>99</v>
      </c>
      <c r="C56" s="168" t="s">
        <v>365</v>
      </c>
      <c r="D56" s="291"/>
      <c r="E56" s="291">
        <v>1895039.92</v>
      </c>
      <c r="F56" s="294"/>
      <c r="G56" s="294"/>
      <c r="H56" s="291">
        <f>E56</f>
        <v>1895039.92</v>
      </c>
      <c r="I56" s="295">
        <f>D56-H56</f>
        <v>-1895039.92</v>
      </c>
    </row>
    <row r="57" spans="1:9" s="138" customFormat="1" ht="12.95" customHeight="1" thickBot="1" x14ac:dyDescent="0.25">
      <c r="A57" s="236"/>
      <c r="B57" s="156" t="s">
        <v>99</v>
      </c>
      <c r="C57" s="168" t="s">
        <v>366</v>
      </c>
      <c r="D57" s="292"/>
      <c r="E57" s="291">
        <v>-2182.7399999999998</v>
      </c>
      <c r="F57" s="292"/>
      <c r="G57" s="292"/>
      <c r="H57" s="292">
        <f t="shared" si="2"/>
        <v>-2182.7399999999998</v>
      </c>
      <c r="I57" s="295">
        <f>D57-H57</f>
        <v>2182.7399999999998</v>
      </c>
    </row>
    <row r="58" spans="1:9" s="138" customFormat="1" ht="12.95" customHeight="1" thickBot="1" x14ac:dyDescent="0.25">
      <c r="A58" s="236"/>
      <c r="B58" s="156" t="s">
        <v>99</v>
      </c>
      <c r="C58" s="168" t="s">
        <v>367</v>
      </c>
      <c r="D58" s="292"/>
      <c r="E58" s="291"/>
      <c r="F58" s="292"/>
      <c r="G58" s="292"/>
      <c r="H58" s="292">
        <f t="shared" si="2"/>
        <v>0</v>
      </c>
      <c r="I58" s="295">
        <f>D58-E58</f>
        <v>0</v>
      </c>
    </row>
    <row r="59" spans="1:9" s="138" customFormat="1" ht="12.95" customHeight="1" thickBot="1" x14ac:dyDescent="0.25">
      <c r="A59" s="238" t="s">
        <v>17</v>
      </c>
      <c r="B59" s="241" t="s">
        <v>99</v>
      </c>
      <c r="C59" s="167" t="s">
        <v>368</v>
      </c>
      <c r="D59" s="294">
        <f>D60+D66</f>
        <v>13958000</v>
      </c>
      <c r="E59" s="294">
        <f>E60+E66</f>
        <v>2526482.37</v>
      </c>
      <c r="F59" s="294"/>
      <c r="G59" s="294"/>
      <c r="H59" s="294">
        <f t="shared" si="2"/>
        <v>2526482.37</v>
      </c>
      <c r="I59" s="287">
        <f>D59-H59</f>
        <v>11431517.629999999</v>
      </c>
    </row>
    <row r="60" spans="1:9" s="138" customFormat="1" ht="12.95" customHeight="1" thickBot="1" x14ac:dyDescent="0.25">
      <c r="A60" s="238" t="s">
        <v>0</v>
      </c>
      <c r="B60" s="241" t="s">
        <v>99</v>
      </c>
      <c r="C60" s="167" t="s">
        <v>369</v>
      </c>
      <c r="D60" s="294">
        <f>D61</f>
        <v>4631000</v>
      </c>
      <c r="E60" s="294">
        <f>E61+E62+E63+E64+E65</f>
        <v>330907.20999999996</v>
      </c>
      <c r="F60" s="291"/>
      <c r="G60" s="291"/>
      <c r="H60" s="294">
        <f t="shared" si="2"/>
        <v>330907.20999999996</v>
      </c>
      <c r="I60" s="287">
        <f t="shared" ref="I60:I65" si="3">D60-E60</f>
        <v>4300092.79</v>
      </c>
    </row>
    <row r="61" spans="1:9" s="138" customFormat="1" ht="12.95" customHeight="1" thickBot="1" x14ac:dyDescent="0.25">
      <c r="A61" s="236" t="s">
        <v>71</v>
      </c>
      <c r="B61" s="242" t="s">
        <v>99</v>
      </c>
      <c r="C61" s="141" t="s">
        <v>370</v>
      </c>
      <c r="D61" s="291">
        <v>4631000</v>
      </c>
      <c r="E61" s="294"/>
      <c r="F61" s="291"/>
      <c r="G61" s="291"/>
      <c r="H61" s="291"/>
      <c r="I61" s="295">
        <f t="shared" si="3"/>
        <v>4631000</v>
      </c>
    </row>
    <row r="62" spans="1:9" s="138" customFormat="1" ht="12.95" customHeight="1" thickBot="1" x14ac:dyDescent="0.25">
      <c r="A62" s="236" t="s">
        <v>71</v>
      </c>
      <c r="B62" s="242" t="s">
        <v>99</v>
      </c>
      <c r="C62" s="141" t="s">
        <v>371</v>
      </c>
      <c r="D62" s="291"/>
      <c r="E62" s="291">
        <v>293661.93</v>
      </c>
      <c r="F62" s="291"/>
      <c r="G62" s="291"/>
      <c r="H62" s="291">
        <f>E62</f>
        <v>293661.93</v>
      </c>
      <c r="I62" s="295">
        <f t="shared" si="3"/>
        <v>-293661.93</v>
      </c>
    </row>
    <row r="63" spans="1:9" s="138" customFormat="1" ht="12.95" customHeight="1" thickBot="1" x14ac:dyDescent="0.25">
      <c r="A63" s="236" t="s">
        <v>71</v>
      </c>
      <c r="B63" s="156" t="s">
        <v>99</v>
      </c>
      <c r="C63" s="141" t="s">
        <v>372</v>
      </c>
      <c r="D63" s="291"/>
      <c r="E63" s="291">
        <v>37245.279999999999</v>
      </c>
      <c r="F63" s="291"/>
      <c r="G63" s="291"/>
      <c r="H63" s="291">
        <f>E63</f>
        <v>37245.279999999999</v>
      </c>
      <c r="I63" s="295">
        <f t="shared" si="3"/>
        <v>-37245.279999999999</v>
      </c>
    </row>
    <row r="64" spans="1:9" s="138" customFormat="1" ht="12.95" customHeight="1" thickBot="1" x14ac:dyDescent="0.25">
      <c r="A64" s="236"/>
      <c r="B64" s="156" t="s">
        <v>99</v>
      </c>
      <c r="C64" s="141" t="s">
        <v>373</v>
      </c>
      <c r="D64" s="292"/>
      <c r="E64" s="292"/>
      <c r="F64" s="292"/>
      <c r="G64" s="292"/>
      <c r="H64" s="291"/>
      <c r="I64" s="295">
        <f t="shared" si="3"/>
        <v>0</v>
      </c>
    </row>
    <row r="65" spans="1:9" s="138" customFormat="1" ht="12.95" customHeight="1" thickBot="1" x14ac:dyDescent="0.25">
      <c r="A65" s="236"/>
      <c r="B65" s="156" t="s">
        <v>99</v>
      </c>
      <c r="C65" s="141" t="s">
        <v>374</v>
      </c>
      <c r="D65" s="292"/>
      <c r="E65" s="292"/>
      <c r="F65" s="292"/>
      <c r="G65" s="292"/>
      <c r="H65" s="291">
        <f>E65</f>
        <v>0</v>
      </c>
      <c r="I65" s="295">
        <f t="shared" si="3"/>
        <v>0</v>
      </c>
    </row>
    <row r="66" spans="1:9" s="138" customFormat="1" ht="12.95" customHeight="1" thickBot="1" x14ac:dyDescent="0.25">
      <c r="A66" s="238" t="s">
        <v>136</v>
      </c>
      <c r="B66" s="241" t="s">
        <v>99</v>
      </c>
      <c r="C66" s="167" t="s">
        <v>375</v>
      </c>
      <c r="D66" s="294">
        <f>D68+D74</f>
        <v>9327000</v>
      </c>
      <c r="E66" s="294">
        <f>E68+E74</f>
        <v>2195575.16</v>
      </c>
      <c r="F66" s="291"/>
      <c r="G66" s="291"/>
      <c r="H66" s="294">
        <f>E66</f>
        <v>2195575.16</v>
      </c>
      <c r="I66" s="287">
        <f>D66-H66</f>
        <v>7131424.8399999999</v>
      </c>
    </row>
    <row r="67" spans="1:9" s="138" customFormat="1" ht="12.95" customHeight="1" thickBot="1" x14ac:dyDescent="0.25">
      <c r="A67" s="238"/>
      <c r="B67" s="242"/>
      <c r="C67" s="141"/>
      <c r="D67" s="291"/>
      <c r="E67" s="294"/>
      <c r="F67" s="291"/>
      <c r="G67" s="291"/>
      <c r="H67" s="294"/>
      <c r="I67" s="287"/>
    </row>
    <row r="68" spans="1:9" s="138" customFormat="1" ht="12.95" customHeight="1" thickBot="1" x14ac:dyDescent="0.25">
      <c r="A68" s="238" t="s">
        <v>169</v>
      </c>
      <c r="B68" s="241" t="s">
        <v>99</v>
      </c>
      <c r="C68" s="167" t="s">
        <v>172</v>
      </c>
      <c r="D68" s="294">
        <f>D69+D70+D71+D72</f>
        <v>7069000</v>
      </c>
      <c r="E68" s="294">
        <f>E69+E70+E71+E72+E73</f>
        <v>2069546.8900000001</v>
      </c>
      <c r="F68" s="292"/>
      <c r="G68" s="292"/>
      <c r="H68" s="294">
        <f>E68</f>
        <v>2069546.8900000001</v>
      </c>
      <c r="I68" s="287">
        <f>D68-E68</f>
        <v>4999453.1099999994</v>
      </c>
    </row>
    <row r="69" spans="1:9" s="138" customFormat="1" ht="12.95" customHeight="1" thickBot="1" x14ac:dyDescent="0.25">
      <c r="A69" s="236"/>
      <c r="B69" s="156" t="s">
        <v>99</v>
      </c>
      <c r="C69" s="168" t="s">
        <v>249</v>
      </c>
      <c r="D69" s="291">
        <v>7069000</v>
      </c>
      <c r="E69" s="294"/>
      <c r="F69" s="292"/>
      <c r="G69" s="292"/>
      <c r="H69" s="294"/>
      <c r="I69" s="287"/>
    </row>
    <row r="70" spans="1:9" s="138" customFormat="1" ht="12.95" customHeight="1" thickBot="1" x14ac:dyDescent="0.25">
      <c r="A70" s="154" t="s">
        <v>147</v>
      </c>
      <c r="B70" s="242" t="s">
        <v>99</v>
      </c>
      <c r="C70" s="168" t="s">
        <v>100</v>
      </c>
      <c r="D70" s="291"/>
      <c r="E70" s="292">
        <v>2072086.28</v>
      </c>
      <c r="F70" s="292"/>
      <c r="G70" s="292"/>
      <c r="H70" s="291">
        <f>E70</f>
        <v>2072086.28</v>
      </c>
      <c r="I70" s="295">
        <f>D70-H70</f>
        <v>-2072086.28</v>
      </c>
    </row>
    <row r="71" spans="1:9" s="138" customFormat="1" ht="12.95" customHeight="1" thickBot="1" x14ac:dyDescent="0.25">
      <c r="A71" s="154" t="s">
        <v>148</v>
      </c>
      <c r="B71" s="242" t="s">
        <v>99</v>
      </c>
      <c r="C71" s="168" t="s">
        <v>179</v>
      </c>
      <c r="D71" s="291"/>
      <c r="E71" s="291">
        <v>-2539.39</v>
      </c>
      <c r="F71" s="291"/>
      <c r="G71" s="291"/>
      <c r="H71" s="291">
        <f t="shared" ref="H71:H79" si="4">E71</f>
        <v>-2539.39</v>
      </c>
      <c r="I71" s="295">
        <f>D71-E71</f>
        <v>2539.39</v>
      </c>
    </row>
    <row r="72" spans="1:9" s="138" customFormat="1" ht="12.95" customHeight="1" thickBot="1" x14ac:dyDescent="0.25">
      <c r="A72" s="154"/>
      <c r="B72" s="242" t="s">
        <v>99</v>
      </c>
      <c r="C72" s="168" t="s">
        <v>132</v>
      </c>
      <c r="D72" s="291"/>
      <c r="E72" s="291"/>
      <c r="F72" s="291"/>
      <c r="G72" s="291"/>
      <c r="H72" s="291">
        <f t="shared" si="4"/>
        <v>0</v>
      </c>
      <c r="I72" s="295">
        <f>D72-E72</f>
        <v>0</v>
      </c>
    </row>
    <row r="73" spans="1:9" s="138" customFormat="1" ht="12.95" customHeight="1" thickBot="1" x14ac:dyDescent="0.25">
      <c r="A73" s="154"/>
      <c r="B73" s="242" t="s">
        <v>99</v>
      </c>
      <c r="C73" s="168" t="s">
        <v>304</v>
      </c>
      <c r="D73" s="291"/>
      <c r="E73" s="291"/>
      <c r="F73" s="291"/>
      <c r="G73" s="291"/>
      <c r="H73" s="291">
        <f t="shared" si="4"/>
        <v>0</v>
      </c>
      <c r="I73" s="295">
        <f>D73-H73</f>
        <v>0</v>
      </c>
    </row>
    <row r="74" spans="1:9" s="138" customFormat="1" ht="12.95" customHeight="1" thickBot="1" x14ac:dyDescent="0.25">
      <c r="A74" s="238" t="s">
        <v>170</v>
      </c>
      <c r="B74" s="241" t="s">
        <v>99</v>
      </c>
      <c r="C74" s="167" t="s">
        <v>171</v>
      </c>
      <c r="D74" s="294">
        <f>D75</f>
        <v>2258000</v>
      </c>
      <c r="E74" s="294">
        <f>E75+E76+E77+E78+E79+E80</f>
        <v>126028.27</v>
      </c>
      <c r="F74" s="291"/>
      <c r="G74" s="291"/>
      <c r="H74" s="294">
        <f t="shared" si="4"/>
        <v>126028.27</v>
      </c>
      <c r="I74" s="295">
        <f>D74-E74</f>
        <v>2131971.73</v>
      </c>
    </row>
    <row r="75" spans="1:9" s="138" customFormat="1" ht="12.95" customHeight="1" thickBot="1" x14ac:dyDescent="0.25">
      <c r="A75" s="238"/>
      <c r="B75" s="242" t="s">
        <v>99</v>
      </c>
      <c r="C75" s="168" t="s">
        <v>250</v>
      </c>
      <c r="D75" s="291">
        <v>2258000</v>
      </c>
      <c r="E75" s="294"/>
      <c r="F75" s="291"/>
      <c r="G75" s="291"/>
      <c r="H75" s="294"/>
      <c r="I75" s="295"/>
    </row>
    <row r="76" spans="1:9" s="138" customFormat="1" ht="12.95" customHeight="1" thickBot="1" x14ac:dyDescent="0.25">
      <c r="A76" s="154"/>
      <c r="B76" s="242" t="s">
        <v>99</v>
      </c>
      <c r="C76" s="141" t="s">
        <v>101</v>
      </c>
      <c r="D76" s="291"/>
      <c r="E76" s="291">
        <v>120986.8</v>
      </c>
      <c r="F76" s="291"/>
      <c r="G76" s="291"/>
      <c r="H76" s="291">
        <f t="shared" si="4"/>
        <v>120986.8</v>
      </c>
      <c r="I76" s="295">
        <f>D76-E76</f>
        <v>-120986.8</v>
      </c>
    </row>
    <row r="77" spans="1:9" s="138" customFormat="1" ht="12.95" customHeight="1" thickBot="1" x14ac:dyDescent="0.25">
      <c r="A77" s="236" t="s">
        <v>148</v>
      </c>
      <c r="B77" s="156" t="s">
        <v>99</v>
      </c>
      <c r="C77" s="141" t="s">
        <v>180</v>
      </c>
      <c r="D77" s="291"/>
      <c r="E77" s="292">
        <v>5041.47</v>
      </c>
      <c r="F77" s="292"/>
      <c r="G77" s="292"/>
      <c r="H77" s="291">
        <f t="shared" si="4"/>
        <v>5041.47</v>
      </c>
      <c r="I77" s="295">
        <f>D77-E77</f>
        <v>-5041.47</v>
      </c>
    </row>
    <row r="78" spans="1:9" s="138" customFormat="1" ht="12.95" customHeight="1" thickBot="1" x14ac:dyDescent="0.25">
      <c r="A78" s="236"/>
      <c r="B78" s="242" t="s">
        <v>99</v>
      </c>
      <c r="C78" s="141" t="s">
        <v>68</v>
      </c>
      <c r="D78" s="291"/>
      <c r="E78" s="292"/>
      <c r="F78" s="292"/>
      <c r="G78" s="292"/>
      <c r="H78" s="291">
        <f t="shared" si="4"/>
        <v>0</v>
      </c>
      <c r="I78" s="295">
        <f>D78-H78</f>
        <v>0</v>
      </c>
    </row>
    <row r="79" spans="1:9" s="138" customFormat="1" ht="12.95" customHeight="1" thickBot="1" x14ac:dyDescent="0.25">
      <c r="A79" s="236"/>
      <c r="B79" s="242" t="s">
        <v>99</v>
      </c>
      <c r="C79" s="141" t="s">
        <v>270</v>
      </c>
      <c r="D79" s="291"/>
      <c r="E79" s="292"/>
      <c r="F79" s="292"/>
      <c r="G79" s="292"/>
      <c r="H79" s="291">
        <f t="shared" si="4"/>
        <v>0</v>
      </c>
      <c r="I79" s="295">
        <f>D79-H79</f>
        <v>0</v>
      </c>
    </row>
    <row r="80" spans="1:9" s="138" customFormat="1" ht="12.95" customHeight="1" thickBot="1" x14ac:dyDescent="0.25">
      <c r="A80" s="236" t="s">
        <v>148</v>
      </c>
      <c r="B80" s="156" t="s">
        <v>99</v>
      </c>
      <c r="C80" s="141" t="s">
        <v>377</v>
      </c>
      <c r="D80" s="292"/>
      <c r="E80" s="292"/>
      <c r="F80" s="292"/>
      <c r="G80" s="292"/>
      <c r="H80" s="291">
        <f>E80</f>
        <v>0</v>
      </c>
      <c r="I80" s="295">
        <f>D80-H80</f>
        <v>0</v>
      </c>
    </row>
    <row r="81" spans="1:9" s="138" customFormat="1" ht="12.95" customHeight="1" thickBot="1" x14ac:dyDescent="0.25">
      <c r="A81" s="238" t="s">
        <v>152</v>
      </c>
      <c r="B81" s="241" t="s">
        <v>99</v>
      </c>
      <c r="C81" s="167" t="s">
        <v>236</v>
      </c>
      <c r="D81" s="294">
        <f>D82+D83+D84+D85</f>
        <v>0</v>
      </c>
      <c r="E81" s="294">
        <f>E82+E83+E84+E85</f>
        <v>0</v>
      </c>
      <c r="F81" s="294"/>
      <c r="G81" s="294"/>
      <c r="H81" s="294">
        <f>E81</f>
        <v>0</v>
      </c>
      <c r="I81" s="287">
        <f>D81-E81</f>
        <v>0</v>
      </c>
    </row>
    <row r="82" spans="1:9" s="138" customFormat="1" ht="12.95" customHeight="1" thickBot="1" x14ac:dyDescent="0.25">
      <c r="A82" s="236"/>
      <c r="B82" s="156" t="s">
        <v>99</v>
      </c>
      <c r="C82" s="141" t="s">
        <v>251</v>
      </c>
      <c r="D82" s="292"/>
      <c r="E82" s="292"/>
      <c r="F82" s="292"/>
      <c r="G82" s="292"/>
      <c r="H82" s="291"/>
      <c r="I82" s="287">
        <f>D82-H82</f>
        <v>0</v>
      </c>
    </row>
    <row r="83" spans="1:9" s="138" customFormat="1" ht="12.95" customHeight="1" thickBot="1" x14ac:dyDescent="0.25">
      <c r="A83" s="236"/>
      <c r="B83" s="156" t="s">
        <v>99</v>
      </c>
      <c r="C83" s="141" t="s">
        <v>29</v>
      </c>
      <c r="D83" s="292"/>
      <c r="E83" s="292"/>
      <c r="F83" s="292"/>
      <c r="G83" s="292"/>
      <c r="H83" s="291"/>
      <c r="I83" s="287">
        <f>D83-E83</f>
        <v>0</v>
      </c>
    </row>
    <row r="84" spans="1:9" s="138" customFormat="1" ht="12.95" customHeight="1" thickBot="1" x14ac:dyDescent="0.25">
      <c r="A84" s="236"/>
      <c r="B84" s="156" t="s">
        <v>99</v>
      </c>
      <c r="C84" s="141" t="s">
        <v>30</v>
      </c>
      <c r="D84" s="292"/>
      <c r="E84" s="292"/>
      <c r="F84" s="292"/>
      <c r="G84" s="292"/>
      <c r="H84" s="291"/>
      <c r="I84" s="287">
        <f>D84-H84</f>
        <v>0</v>
      </c>
    </row>
    <row r="85" spans="1:9" s="138" customFormat="1" ht="12.95" customHeight="1" thickBot="1" x14ac:dyDescent="0.25">
      <c r="A85" s="236"/>
      <c r="B85" s="156" t="s">
        <v>99</v>
      </c>
      <c r="C85" s="141" t="s">
        <v>32</v>
      </c>
      <c r="D85" s="292"/>
      <c r="E85" s="292"/>
      <c r="F85" s="292"/>
      <c r="G85" s="292"/>
      <c r="H85" s="291"/>
      <c r="I85" s="295">
        <f>D85-E85</f>
        <v>0</v>
      </c>
    </row>
    <row r="86" spans="1:9" s="138" customFormat="1" ht="24.75" customHeight="1" thickBot="1" x14ac:dyDescent="0.25">
      <c r="A86" s="245" t="s">
        <v>27</v>
      </c>
      <c r="B86" s="241" t="s">
        <v>99</v>
      </c>
      <c r="C86" s="167" t="s">
        <v>256</v>
      </c>
      <c r="D86" s="294">
        <f>D88</f>
        <v>0</v>
      </c>
      <c r="E86" s="294">
        <f>E88</f>
        <v>0</v>
      </c>
      <c r="F86" s="294"/>
      <c r="G86" s="294"/>
      <c r="H86" s="294">
        <f>E86</f>
        <v>0</v>
      </c>
      <c r="I86" s="287">
        <f>D86-H86</f>
        <v>0</v>
      </c>
    </row>
    <row r="87" spans="1:9" s="138" customFormat="1" ht="37.5" customHeight="1" thickBot="1" x14ac:dyDescent="0.25">
      <c r="A87" s="264" t="s">
        <v>386</v>
      </c>
      <c r="B87" s="156" t="s">
        <v>99</v>
      </c>
      <c r="C87" s="141" t="s">
        <v>387</v>
      </c>
      <c r="D87" s="291">
        <v>0</v>
      </c>
      <c r="E87" s="291">
        <v>0</v>
      </c>
      <c r="F87" s="291"/>
      <c r="G87" s="291"/>
      <c r="H87" s="291">
        <f>E87</f>
        <v>0</v>
      </c>
      <c r="I87" s="287">
        <f>D87-H87</f>
        <v>0</v>
      </c>
    </row>
    <row r="88" spans="1:9" s="138" customFormat="1" ht="27.75" customHeight="1" x14ac:dyDescent="0.2">
      <c r="A88" s="269" t="s">
        <v>388</v>
      </c>
      <c r="B88" s="156" t="s">
        <v>99</v>
      </c>
      <c r="C88" s="141" t="s">
        <v>53</v>
      </c>
      <c r="D88" s="292">
        <v>0</v>
      </c>
      <c r="E88" s="292">
        <v>0</v>
      </c>
      <c r="F88" s="292"/>
      <c r="G88" s="292"/>
      <c r="H88" s="291">
        <f>E88</f>
        <v>0</v>
      </c>
      <c r="I88" s="303">
        <f>D88-H88</f>
        <v>0</v>
      </c>
    </row>
    <row r="89" spans="1:9" s="138" customFormat="1" ht="25.5" customHeight="1" x14ac:dyDescent="0.2">
      <c r="A89" s="245" t="s">
        <v>392</v>
      </c>
      <c r="B89" s="140" t="s">
        <v>99</v>
      </c>
      <c r="C89" s="270" t="s">
        <v>389</v>
      </c>
      <c r="D89" s="297">
        <f>D90</f>
        <v>0</v>
      </c>
      <c r="E89" s="297">
        <f>E90</f>
        <v>0</v>
      </c>
      <c r="F89" s="297"/>
      <c r="G89" s="297"/>
      <c r="H89" s="297">
        <f>H90</f>
        <v>0</v>
      </c>
      <c r="I89" s="299">
        <f>D89-H89</f>
        <v>0</v>
      </c>
    </row>
    <row r="90" spans="1:9" s="138" customFormat="1" ht="48.75" customHeight="1" x14ac:dyDescent="0.2">
      <c r="A90" s="264" t="s">
        <v>391</v>
      </c>
      <c r="B90" s="140" t="s">
        <v>99</v>
      </c>
      <c r="C90" s="140" t="s">
        <v>390</v>
      </c>
      <c r="D90" s="289">
        <v>0</v>
      </c>
      <c r="E90" s="289">
        <v>0</v>
      </c>
      <c r="F90" s="289"/>
      <c r="G90" s="289"/>
      <c r="H90" s="288">
        <f>E90</f>
        <v>0</v>
      </c>
      <c r="I90" s="298">
        <f>D90-H90</f>
        <v>0</v>
      </c>
    </row>
    <row r="91" spans="1:9" s="138" customFormat="1" ht="15" customHeight="1" thickBot="1" x14ac:dyDescent="0.25">
      <c r="A91" s="271" t="s">
        <v>28</v>
      </c>
      <c r="B91" s="272" t="s">
        <v>99</v>
      </c>
      <c r="C91" s="273" t="s">
        <v>257</v>
      </c>
      <c r="D91" s="304">
        <f>D92+D94</f>
        <v>6220454.8899999997</v>
      </c>
      <c r="E91" s="304">
        <f>E92+E94</f>
        <v>0</v>
      </c>
      <c r="F91" s="305"/>
      <c r="G91" s="305"/>
      <c r="H91" s="306">
        <f>H94</f>
        <v>0</v>
      </c>
      <c r="I91" s="307">
        <f t="shared" ref="I91:I112" si="5">D91-E91</f>
        <v>6220454.8899999997</v>
      </c>
    </row>
    <row r="92" spans="1:9" s="138" customFormat="1" ht="38.25" customHeight="1" x14ac:dyDescent="0.2">
      <c r="A92" s="245" t="s">
        <v>569</v>
      </c>
      <c r="B92" s="241" t="s">
        <v>99</v>
      </c>
      <c r="C92" s="234" t="s">
        <v>570</v>
      </c>
      <c r="D92" s="301">
        <f>D93</f>
        <v>220454.89</v>
      </c>
      <c r="E92" s="301">
        <f>E93</f>
        <v>0</v>
      </c>
      <c r="F92" s="308"/>
      <c r="G92" s="308"/>
      <c r="H92" s="300">
        <f t="shared" ref="H92:H93" si="6">E92</f>
        <v>0</v>
      </c>
      <c r="I92" s="328">
        <f>D92-H92</f>
        <v>220454.89</v>
      </c>
    </row>
    <row r="93" spans="1:9" s="138" customFormat="1" ht="38.25" customHeight="1" x14ac:dyDescent="0.2">
      <c r="A93" s="264" t="s">
        <v>568</v>
      </c>
      <c r="B93" s="270" t="s">
        <v>99</v>
      </c>
      <c r="C93" s="155" t="s">
        <v>564</v>
      </c>
      <c r="D93" s="289">
        <v>220454.89</v>
      </c>
      <c r="E93" s="289">
        <v>0</v>
      </c>
      <c r="F93" s="289"/>
      <c r="G93" s="289"/>
      <c r="H93" s="288">
        <f t="shared" si="6"/>
        <v>0</v>
      </c>
      <c r="I93" s="298">
        <f>D93-H93</f>
        <v>220454.89</v>
      </c>
    </row>
    <row r="94" spans="1:9" s="138" customFormat="1" ht="37.5" customHeight="1" x14ac:dyDescent="0.2">
      <c r="A94" s="245" t="s">
        <v>567</v>
      </c>
      <c r="B94" s="270" t="s">
        <v>99</v>
      </c>
      <c r="C94" s="270" t="s">
        <v>571</v>
      </c>
      <c r="D94" s="297">
        <f>D95</f>
        <v>6000000</v>
      </c>
      <c r="E94" s="297">
        <f>E95</f>
        <v>0</v>
      </c>
      <c r="F94" s="297"/>
      <c r="G94" s="297"/>
      <c r="H94" s="297">
        <f t="shared" ref="H94:H105" si="7">E94</f>
        <v>0</v>
      </c>
      <c r="I94" s="299">
        <f>D94-H94</f>
        <v>6000000</v>
      </c>
    </row>
    <row r="95" spans="1:9" s="138" customFormat="1" ht="58.5" customHeight="1" x14ac:dyDescent="0.2">
      <c r="A95" s="264" t="s">
        <v>565</v>
      </c>
      <c r="B95" s="270" t="s">
        <v>99</v>
      </c>
      <c r="C95" s="155" t="s">
        <v>566</v>
      </c>
      <c r="D95" s="289">
        <v>6000000</v>
      </c>
      <c r="E95" s="289">
        <v>0</v>
      </c>
      <c r="F95" s="289"/>
      <c r="G95" s="289"/>
      <c r="H95" s="288">
        <f t="shared" si="7"/>
        <v>0</v>
      </c>
      <c r="I95" s="298">
        <f>D95-H95</f>
        <v>6000000</v>
      </c>
    </row>
    <row r="96" spans="1:9" s="138" customFormat="1" ht="14.25" customHeight="1" x14ac:dyDescent="0.2">
      <c r="A96" s="329" t="s">
        <v>409</v>
      </c>
      <c r="B96" s="267" t="s">
        <v>99</v>
      </c>
      <c r="C96" s="234" t="s">
        <v>395</v>
      </c>
      <c r="D96" s="301">
        <f>D97+D98+D99</f>
        <v>0</v>
      </c>
      <c r="E96" s="301">
        <f>E97+E98+E100</f>
        <v>5945.31</v>
      </c>
      <c r="F96" s="308"/>
      <c r="G96" s="308"/>
      <c r="H96" s="300">
        <f>H97</f>
        <v>0</v>
      </c>
      <c r="I96" s="327">
        <f>D96-E96</f>
        <v>-5945.31</v>
      </c>
    </row>
    <row r="97" spans="1:9" s="138" customFormat="1" ht="26.25" customHeight="1" x14ac:dyDescent="0.2">
      <c r="A97" s="245" t="s">
        <v>393</v>
      </c>
      <c r="B97" s="270" t="s">
        <v>99</v>
      </c>
      <c r="C97" s="270" t="s">
        <v>396</v>
      </c>
      <c r="D97" s="297">
        <v>0</v>
      </c>
      <c r="E97" s="297">
        <v>0</v>
      </c>
      <c r="F97" s="297"/>
      <c r="G97" s="297"/>
      <c r="H97" s="297">
        <f>E97</f>
        <v>0</v>
      </c>
      <c r="I97" s="299">
        <f>D97-H97</f>
        <v>0</v>
      </c>
    </row>
    <row r="98" spans="1:9" s="138" customFormat="1" ht="26.25" customHeight="1" x14ac:dyDescent="0.2">
      <c r="A98" s="245" t="s">
        <v>394</v>
      </c>
      <c r="B98" s="270"/>
      <c r="C98" s="270" t="s">
        <v>397</v>
      </c>
      <c r="D98" s="316">
        <v>0</v>
      </c>
      <c r="E98" s="297">
        <v>5945.31</v>
      </c>
      <c r="F98" s="297"/>
      <c r="G98" s="297"/>
      <c r="H98" s="297">
        <f>E98</f>
        <v>5945.31</v>
      </c>
      <c r="I98" s="299">
        <f>D98-H98</f>
        <v>-5945.31</v>
      </c>
    </row>
    <row r="99" spans="1:9" s="138" customFormat="1" ht="26.25" customHeight="1" x14ac:dyDescent="0.2">
      <c r="A99" s="245" t="s">
        <v>452</v>
      </c>
      <c r="B99" s="270"/>
      <c r="C99" s="270" t="s">
        <v>453</v>
      </c>
      <c r="D99" s="316"/>
      <c r="E99" s="297">
        <f>E100</f>
        <v>0</v>
      </c>
      <c r="F99" s="297"/>
      <c r="G99" s="297"/>
      <c r="H99" s="297">
        <f>E99</f>
        <v>0</v>
      </c>
      <c r="I99" s="299">
        <f>D99-H99</f>
        <v>0</v>
      </c>
    </row>
    <row r="100" spans="1:9" s="138" customFormat="1" ht="25.5" customHeight="1" x14ac:dyDescent="0.2">
      <c r="A100" s="264" t="s">
        <v>452</v>
      </c>
      <c r="B100" s="270"/>
      <c r="C100" s="155" t="s">
        <v>449</v>
      </c>
      <c r="D100" s="289"/>
      <c r="E100" s="289"/>
      <c r="F100" s="289"/>
      <c r="G100" s="289"/>
      <c r="H100" s="288">
        <f>E100</f>
        <v>0</v>
      </c>
      <c r="I100" s="298">
        <f>D100-H100</f>
        <v>0</v>
      </c>
    </row>
    <row r="101" spans="1:9" s="138" customFormat="1" ht="12.95" customHeight="1" thickBot="1" x14ac:dyDescent="0.25">
      <c r="A101" s="274" t="s">
        <v>231</v>
      </c>
      <c r="B101" s="272" t="s">
        <v>99</v>
      </c>
      <c r="C101" s="234" t="s">
        <v>153</v>
      </c>
      <c r="D101" s="301">
        <f>D102+D103+D104</f>
        <v>1364000</v>
      </c>
      <c r="E101" s="301">
        <f>E102+E104</f>
        <v>658114.03</v>
      </c>
      <c r="F101" s="308"/>
      <c r="G101" s="308"/>
      <c r="H101" s="301">
        <f t="shared" si="7"/>
        <v>658114.03</v>
      </c>
      <c r="I101" s="314">
        <f t="shared" si="5"/>
        <v>705885.97</v>
      </c>
    </row>
    <row r="102" spans="1:9" s="138" customFormat="1" ht="12.95" customHeight="1" thickBot="1" x14ac:dyDescent="0.25">
      <c r="A102" s="154" t="s">
        <v>149</v>
      </c>
      <c r="B102" s="241" t="s">
        <v>99</v>
      </c>
      <c r="C102" s="168" t="s">
        <v>181</v>
      </c>
      <c r="D102" s="291">
        <v>1364000</v>
      </c>
      <c r="E102" s="291">
        <v>658114.03</v>
      </c>
      <c r="F102" s="294"/>
      <c r="G102" s="294"/>
      <c r="H102" s="291">
        <f t="shared" si="7"/>
        <v>658114.03</v>
      </c>
      <c r="I102" s="295">
        <f t="shared" si="5"/>
        <v>705885.97</v>
      </c>
    </row>
    <row r="103" spans="1:9" s="138" customFormat="1" ht="14.25" customHeight="1" thickBot="1" x14ac:dyDescent="0.25">
      <c r="A103" s="154"/>
      <c r="B103" s="242"/>
      <c r="C103" s="168"/>
      <c r="D103" s="291"/>
      <c r="E103" s="291"/>
      <c r="F103" s="294"/>
      <c r="G103" s="294"/>
      <c r="H103" s="291">
        <f t="shared" si="7"/>
        <v>0</v>
      </c>
      <c r="I103" s="295">
        <f t="shared" si="5"/>
        <v>0</v>
      </c>
    </row>
    <row r="104" spans="1:9" s="138" customFormat="1" ht="18" customHeight="1" thickBot="1" x14ac:dyDescent="0.25">
      <c r="A104" s="238" t="s">
        <v>277</v>
      </c>
      <c r="B104" s="241" t="s">
        <v>99</v>
      </c>
      <c r="C104" s="167" t="s">
        <v>276</v>
      </c>
      <c r="D104" s="294">
        <f>D105</f>
        <v>0</v>
      </c>
      <c r="E104" s="294">
        <f>E105</f>
        <v>0</v>
      </c>
      <c r="F104" s="294"/>
      <c r="G104" s="294"/>
      <c r="H104" s="294">
        <f t="shared" si="7"/>
        <v>0</v>
      </c>
      <c r="I104" s="287">
        <f t="shared" si="5"/>
        <v>0</v>
      </c>
    </row>
    <row r="105" spans="1:9" s="138" customFormat="1" ht="75.75" customHeight="1" thickBot="1" x14ac:dyDescent="0.25">
      <c r="A105" s="264" t="s">
        <v>398</v>
      </c>
      <c r="B105" s="242" t="s">
        <v>99</v>
      </c>
      <c r="C105" s="168" t="s">
        <v>385</v>
      </c>
      <c r="D105" s="291">
        <v>0</v>
      </c>
      <c r="E105" s="291">
        <v>0</v>
      </c>
      <c r="F105" s="294"/>
      <c r="G105" s="294"/>
      <c r="H105" s="291">
        <f t="shared" si="7"/>
        <v>0</v>
      </c>
      <c r="I105" s="295">
        <f t="shared" si="5"/>
        <v>0</v>
      </c>
    </row>
    <row r="106" spans="1:9" s="138" customFormat="1" ht="56.25" customHeight="1" x14ac:dyDescent="0.2">
      <c r="A106" s="269" t="s">
        <v>399</v>
      </c>
      <c r="B106" s="242" t="s">
        <v>99</v>
      </c>
      <c r="C106" s="168" t="s">
        <v>400</v>
      </c>
      <c r="D106" s="291">
        <v>0</v>
      </c>
      <c r="E106" s="291">
        <v>0</v>
      </c>
      <c r="F106" s="294"/>
      <c r="G106" s="294"/>
      <c r="H106" s="291">
        <f>E106</f>
        <v>0</v>
      </c>
      <c r="I106" s="303">
        <f>D106-E106</f>
        <v>0</v>
      </c>
    </row>
    <row r="107" spans="1:9" s="138" customFormat="1" ht="84" customHeight="1" x14ac:dyDescent="0.2">
      <c r="A107" s="245" t="s">
        <v>402</v>
      </c>
      <c r="B107" s="155"/>
      <c r="C107" s="270" t="s">
        <v>401</v>
      </c>
      <c r="D107" s="297">
        <f>D108</f>
        <v>0</v>
      </c>
      <c r="E107" s="297">
        <f>E108</f>
        <v>0</v>
      </c>
      <c r="F107" s="289"/>
      <c r="G107" s="289"/>
      <c r="H107" s="288">
        <f>H108</f>
        <v>0</v>
      </c>
      <c r="I107" s="299">
        <f>D107-E107</f>
        <v>0</v>
      </c>
    </row>
    <row r="108" spans="1:9" s="138" customFormat="1" ht="78.75" customHeight="1" x14ac:dyDescent="0.2">
      <c r="A108" s="264" t="s">
        <v>403</v>
      </c>
      <c r="B108" s="155"/>
      <c r="C108" s="155" t="s">
        <v>295</v>
      </c>
      <c r="D108" s="288">
        <v>0</v>
      </c>
      <c r="E108" s="288">
        <v>0</v>
      </c>
      <c r="F108" s="289"/>
      <c r="G108" s="289"/>
      <c r="H108" s="288">
        <f>E108</f>
        <v>0</v>
      </c>
      <c r="I108" s="298">
        <f>D108-H108</f>
        <v>0</v>
      </c>
    </row>
    <row r="109" spans="1:9" s="138" customFormat="1" ht="81" customHeight="1" x14ac:dyDescent="0.2">
      <c r="A109" s="264" t="s">
        <v>404</v>
      </c>
      <c r="B109" s="155" t="s">
        <v>99</v>
      </c>
      <c r="C109" s="155" t="s">
        <v>294</v>
      </c>
      <c r="D109" s="289">
        <v>0</v>
      </c>
      <c r="E109" s="289">
        <v>0</v>
      </c>
      <c r="F109" s="289"/>
      <c r="G109" s="289"/>
      <c r="H109" s="288">
        <f>E109</f>
        <v>0</v>
      </c>
      <c r="I109" s="298">
        <f>D109-H109</f>
        <v>0</v>
      </c>
    </row>
    <row r="110" spans="1:9" s="138" customFormat="1" ht="10.5" customHeight="1" x14ac:dyDescent="0.2">
      <c r="A110" s="238" t="s">
        <v>166</v>
      </c>
      <c r="B110" s="270" t="s">
        <v>99</v>
      </c>
      <c r="C110" s="270" t="s">
        <v>154</v>
      </c>
      <c r="D110" s="297">
        <f>D111</f>
        <v>250000</v>
      </c>
      <c r="E110" s="297">
        <f>E111</f>
        <v>205124.18</v>
      </c>
      <c r="F110" s="297"/>
      <c r="G110" s="297"/>
      <c r="H110" s="297">
        <f>H111+H112</f>
        <v>3406947.14</v>
      </c>
      <c r="I110" s="299">
        <f t="shared" si="5"/>
        <v>44875.820000000007</v>
      </c>
    </row>
    <row r="111" spans="1:9" s="138" customFormat="1" ht="12.95" customHeight="1" x14ac:dyDescent="0.2">
      <c r="A111" s="154" t="s">
        <v>166</v>
      </c>
      <c r="B111" s="155" t="s">
        <v>99</v>
      </c>
      <c r="C111" s="155" t="s">
        <v>182</v>
      </c>
      <c r="D111" s="288">
        <v>250000</v>
      </c>
      <c r="E111" s="288">
        <v>205124.18</v>
      </c>
      <c r="F111" s="297"/>
      <c r="G111" s="297"/>
      <c r="H111" s="288"/>
      <c r="I111" s="298">
        <f t="shared" si="5"/>
        <v>44875.820000000007</v>
      </c>
    </row>
    <row r="112" spans="1:9" s="138" customFormat="1" ht="15" customHeight="1" thickBot="1" x14ac:dyDescent="0.25">
      <c r="A112" s="238" t="s">
        <v>405</v>
      </c>
      <c r="B112" s="244"/>
      <c r="C112" s="167" t="s">
        <v>323</v>
      </c>
      <c r="D112" s="301">
        <f>D113+D128+D129</f>
        <v>194862735.78</v>
      </c>
      <c r="E112" s="301">
        <f>E113+E127+E129</f>
        <v>3406947.14</v>
      </c>
      <c r="F112" s="301"/>
      <c r="G112" s="301"/>
      <c r="H112" s="301">
        <f>E112</f>
        <v>3406947.14</v>
      </c>
      <c r="I112" s="314">
        <f t="shared" si="5"/>
        <v>191455788.64000002</v>
      </c>
    </row>
    <row r="113" spans="1:10" s="138" customFormat="1" ht="13.5" customHeight="1" thickBot="1" x14ac:dyDescent="0.25">
      <c r="A113" s="238" t="s">
        <v>405</v>
      </c>
      <c r="B113" s="241" t="s">
        <v>99</v>
      </c>
      <c r="C113" s="167" t="s">
        <v>459</v>
      </c>
      <c r="D113" s="294">
        <f>D115+D121+D124</f>
        <v>194862735.78</v>
      </c>
      <c r="E113" s="294">
        <f>E115+E121+E124</f>
        <v>3421546.39</v>
      </c>
      <c r="F113" s="294"/>
      <c r="G113" s="294"/>
      <c r="H113" s="294">
        <f>E113</f>
        <v>3421546.39</v>
      </c>
      <c r="I113" s="287">
        <f>D113-H113</f>
        <v>191441189.39000002</v>
      </c>
    </row>
    <row r="114" spans="1:10" s="138" customFormat="1" ht="11.25" customHeight="1" thickBot="1" x14ac:dyDescent="0.25">
      <c r="A114" s="238"/>
      <c r="B114" s="242"/>
      <c r="C114" s="167"/>
      <c r="D114" s="291"/>
      <c r="E114" s="291"/>
      <c r="F114" s="294"/>
      <c r="G114" s="294"/>
      <c r="H114" s="291"/>
      <c r="I114" s="287">
        <f>D114-E114</f>
        <v>0</v>
      </c>
    </row>
    <row r="115" spans="1:10" s="138" customFormat="1" ht="12.95" customHeight="1" thickBot="1" x14ac:dyDescent="0.25">
      <c r="A115" s="238" t="s">
        <v>279</v>
      </c>
      <c r="B115" s="242" t="s">
        <v>99</v>
      </c>
      <c r="C115" s="167" t="s">
        <v>416</v>
      </c>
      <c r="D115" s="294">
        <f>D116+D117+D118+D119+D120</f>
        <v>194387049.78</v>
      </c>
      <c r="E115" s="294">
        <f>E117+E119+E120</f>
        <v>3183803.39</v>
      </c>
      <c r="F115" s="294"/>
      <c r="G115" s="294"/>
      <c r="H115" s="294">
        <f>E115</f>
        <v>3183803.39</v>
      </c>
      <c r="I115" s="287">
        <f t="shared" ref="I115:I133" si="8">D115-E115</f>
        <v>191203246.39000002</v>
      </c>
    </row>
    <row r="116" spans="1:10" s="138" customFormat="1" ht="39.75" customHeight="1" thickBot="1" x14ac:dyDescent="0.25">
      <c r="A116" s="264" t="s">
        <v>522</v>
      </c>
      <c r="B116" s="242"/>
      <c r="C116" s="168" t="s">
        <v>523</v>
      </c>
      <c r="D116" s="291">
        <v>123016944</v>
      </c>
      <c r="E116" s="294"/>
      <c r="F116" s="294"/>
      <c r="G116" s="294"/>
      <c r="H116" s="294">
        <f>E116</f>
        <v>0</v>
      </c>
      <c r="I116" s="287">
        <f>D116-H116</f>
        <v>123016944</v>
      </c>
    </row>
    <row r="117" spans="1:10" s="138" customFormat="1" ht="83.25" customHeight="1" thickBot="1" x14ac:dyDescent="0.25">
      <c r="A117" s="264" t="s">
        <v>406</v>
      </c>
      <c r="B117" s="242" t="s">
        <v>99</v>
      </c>
      <c r="C117" s="168" t="s">
        <v>415</v>
      </c>
      <c r="D117" s="291">
        <v>21387253</v>
      </c>
      <c r="E117" s="291">
        <v>3183803.39</v>
      </c>
      <c r="F117" s="294"/>
      <c r="G117" s="294"/>
      <c r="H117" s="291">
        <f>E117</f>
        <v>3183803.39</v>
      </c>
      <c r="I117" s="295">
        <f t="shared" si="8"/>
        <v>18203449.609999999</v>
      </c>
    </row>
    <row r="118" spans="1:10" s="138" customFormat="1" ht="107.25" customHeight="1" thickBot="1" x14ac:dyDescent="0.25">
      <c r="A118" s="326" t="s">
        <v>554</v>
      </c>
      <c r="B118" s="242"/>
      <c r="C118" s="168" t="s">
        <v>555</v>
      </c>
      <c r="D118" s="291">
        <v>3363375.03</v>
      </c>
      <c r="E118" s="291"/>
      <c r="F118" s="294"/>
      <c r="G118" s="294"/>
      <c r="H118" s="291">
        <f>E118</f>
        <v>0</v>
      </c>
      <c r="I118" s="295">
        <f>D118-H118</f>
        <v>3363375.03</v>
      </c>
    </row>
    <row r="119" spans="1:10" s="138" customFormat="1" ht="73.5" customHeight="1" thickBot="1" x14ac:dyDescent="0.25">
      <c r="A119" s="264" t="s">
        <v>520</v>
      </c>
      <c r="B119" s="242"/>
      <c r="C119" s="168" t="s">
        <v>521</v>
      </c>
      <c r="D119" s="291">
        <v>44533938.93</v>
      </c>
      <c r="E119" s="291"/>
      <c r="F119" s="294"/>
      <c r="G119" s="294"/>
      <c r="H119" s="291">
        <f>E119</f>
        <v>0</v>
      </c>
      <c r="I119" s="295">
        <f>D119-H119</f>
        <v>44533938.93</v>
      </c>
    </row>
    <row r="120" spans="1:10" s="138" customFormat="1" ht="67.5" customHeight="1" thickBot="1" x14ac:dyDescent="0.25">
      <c r="A120" s="264" t="s">
        <v>297</v>
      </c>
      <c r="B120" s="242" t="s">
        <v>99</v>
      </c>
      <c r="C120" s="168" t="s">
        <v>414</v>
      </c>
      <c r="D120" s="291">
        <v>2085538.82</v>
      </c>
      <c r="E120" s="291"/>
      <c r="F120" s="294"/>
      <c r="G120" s="294"/>
      <c r="H120" s="291"/>
      <c r="I120" s="295">
        <f t="shared" si="8"/>
        <v>2085538.82</v>
      </c>
    </row>
    <row r="121" spans="1:10" s="138" customFormat="1" ht="12.95" customHeight="1" thickBot="1" x14ac:dyDescent="0.25">
      <c r="A121" s="238" t="s">
        <v>278</v>
      </c>
      <c r="B121" s="242"/>
      <c r="C121" s="167" t="s">
        <v>413</v>
      </c>
      <c r="D121" s="294">
        <f>D122+D123</f>
        <v>475686</v>
      </c>
      <c r="E121" s="294">
        <f>E123+E122</f>
        <v>237743</v>
      </c>
      <c r="F121" s="294"/>
      <c r="G121" s="294"/>
      <c r="H121" s="294">
        <f t="shared" ref="H121:H129" si="9">E121</f>
        <v>237743</v>
      </c>
      <c r="I121" s="287">
        <f>D121-H121</f>
        <v>237943</v>
      </c>
    </row>
    <row r="122" spans="1:10" s="138" customFormat="1" ht="47.25" customHeight="1" x14ac:dyDescent="0.2">
      <c r="A122" s="245" t="s">
        <v>407</v>
      </c>
      <c r="B122" s="243" t="s">
        <v>99</v>
      </c>
      <c r="C122" s="312" t="s">
        <v>448</v>
      </c>
      <c r="D122" s="288">
        <v>475486</v>
      </c>
      <c r="E122" s="288">
        <v>237743</v>
      </c>
      <c r="F122" s="297"/>
      <c r="G122" s="297"/>
      <c r="H122" s="288">
        <f t="shared" si="9"/>
        <v>237743</v>
      </c>
      <c r="I122" s="295">
        <f>D122-E122</f>
        <v>237743</v>
      </c>
      <c r="J122" s="143"/>
    </row>
    <row r="123" spans="1:10" s="138" customFormat="1" ht="37.5" customHeight="1" x14ac:dyDescent="0.2">
      <c r="A123" s="245" t="s">
        <v>408</v>
      </c>
      <c r="B123" s="155" t="s">
        <v>99</v>
      </c>
      <c r="C123" s="270" t="s">
        <v>412</v>
      </c>
      <c r="D123" s="288">
        <v>200</v>
      </c>
      <c r="E123" s="288"/>
      <c r="F123" s="297"/>
      <c r="G123" s="297"/>
      <c r="H123" s="288">
        <f t="shared" si="9"/>
        <v>0</v>
      </c>
      <c r="I123" s="298">
        <f t="shared" si="8"/>
        <v>200</v>
      </c>
      <c r="J123" s="143"/>
    </row>
    <row r="124" spans="1:10" s="138" customFormat="1" ht="20.25" customHeight="1" x14ac:dyDescent="0.2">
      <c r="A124" s="245" t="s">
        <v>454</v>
      </c>
      <c r="B124" s="270"/>
      <c r="C124" s="270" t="s">
        <v>455</v>
      </c>
      <c r="D124" s="297">
        <f>D125+D126</f>
        <v>0</v>
      </c>
      <c r="E124" s="297">
        <f>E125+E126</f>
        <v>0</v>
      </c>
      <c r="F124" s="297"/>
      <c r="G124" s="297"/>
      <c r="H124" s="297">
        <f>H125+H126</f>
        <v>0</v>
      </c>
      <c r="I124" s="299">
        <f>D124-H124</f>
        <v>0</v>
      </c>
      <c r="J124" s="143"/>
    </row>
    <row r="125" spans="1:10" s="138" customFormat="1" ht="55.5" customHeight="1" x14ac:dyDescent="0.2">
      <c r="A125" s="245" t="s">
        <v>519</v>
      </c>
      <c r="B125" s="155" t="s">
        <v>99</v>
      </c>
      <c r="C125" s="270" t="s">
        <v>450</v>
      </c>
      <c r="D125" s="288"/>
      <c r="E125" s="288"/>
      <c r="F125" s="297"/>
      <c r="G125" s="297"/>
      <c r="H125" s="288">
        <f>E125</f>
        <v>0</v>
      </c>
      <c r="I125" s="298">
        <f>D125-H125</f>
        <v>0</v>
      </c>
      <c r="J125" s="143"/>
    </row>
    <row r="126" spans="1:10" s="138" customFormat="1" ht="38.25" customHeight="1" thickBot="1" x14ac:dyDescent="0.25">
      <c r="A126" s="271" t="s">
        <v>451</v>
      </c>
      <c r="B126" s="244" t="s">
        <v>99</v>
      </c>
      <c r="C126" s="234" t="s">
        <v>411</v>
      </c>
      <c r="D126" s="308">
        <v>0</v>
      </c>
      <c r="E126" s="308">
        <v>0</v>
      </c>
      <c r="F126" s="301"/>
      <c r="G126" s="301"/>
      <c r="H126" s="308">
        <f t="shared" si="9"/>
        <v>0</v>
      </c>
      <c r="I126" s="302">
        <f>D126-H126</f>
        <v>0</v>
      </c>
    </row>
    <row r="127" spans="1:10" s="138" customFormat="1" ht="18" customHeight="1" thickBot="1" x14ac:dyDescent="0.25">
      <c r="A127" s="238" t="s">
        <v>319</v>
      </c>
      <c r="B127" s="242"/>
      <c r="C127" s="167" t="s">
        <v>322</v>
      </c>
      <c r="D127" s="294">
        <f>D128</f>
        <v>0</v>
      </c>
      <c r="E127" s="294">
        <f>E128</f>
        <v>0</v>
      </c>
      <c r="F127" s="294"/>
      <c r="G127" s="294"/>
      <c r="H127" s="294">
        <f t="shared" si="9"/>
        <v>0</v>
      </c>
      <c r="I127" s="296">
        <f>D127-H127</f>
        <v>0</v>
      </c>
    </row>
    <row r="128" spans="1:10" s="138" customFormat="1" ht="25.5" customHeight="1" x14ac:dyDescent="0.2">
      <c r="A128" s="269" t="s">
        <v>320</v>
      </c>
      <c r="B128" s="242"/>
      <c r="C128" s="167" t="s">
        <v>321</v>
      </c>
      <c r="D128" s="292">
        <v>0</v>
      </c>
      <c r="E128" s="292"/>
      <c r="F128" s="294"/>
      <c r="G128" s="294"/>
      <c r="H128" s="292">
        <f t="shared" si="9"/>
        <v>0</v>
      </c>
      <c r="I128" s="303">
        <f>D128-H128</f>
        <v>0</v>
      </c>
    </row>
    <row r="129" spans="1:9" s="138" customFormat="1" ht="50.25" customHeight="1" x14ac:dyDescent="0.2">
      <c r="A129" s="245" t="s">
        <v>574</v>
      </c>
      <c r="B129" s="155" t="s">
        <v>99</v>
      </c>
      <c r="C129" s="270" t="s">
        <v>573</v>
      </c>
      <c r="D129" s="288">
        <v>0</v>
      </c>
      <c r="E129" s="288">
        <v>-14599.25</v>
      </c>
      <c r="F129" s="297"/>
      <c r="G129" s="297"/>
      <c r="H129" s="288">
        <f t="shared" si="9"/>
        <v>-14599.25</v>
      </c>
      <c r="I129" s="299">
        <f t="shared" si="8"/>
        <v>14599.25</v>
      </c>
    </row>
    <row r="130" spans="1:9" s="138" customFormat="1" ht="15" customHeight="1" x14ac:dyDescent="0.2">
      <c r="A130" s="245"/>
      <c r="B130" s="155"/>
      <c r="C130" s="270"/>
      <c r="D130" s="288"/>
      <c r="E130" s="288"/>
      <c r="F130" s="297"/>
      <c r="G130" s="297"/>
      <c r="H130" s="288"/>
      <c r="I130" s="299"/>
    </row>
    <row r="131" spans="1:9" s="138" customFormat="1" ht="15" customHeight="1" x14ac:dyDescent="0.2">
      <c r="A131" s="245"/>
      <c r="B131" s="155"/>
      <c r="C131" s="270"/>
      <c r="D131" s="288"/>
      <c r="E131" s="288"/>
      <c r="F131" s="297"/>
      <c r="G131" s="297"/>
      <c r="H131" s="288"/>
      <c r="I131" s="299"/>
    </row>
    <row r="132" spans="1:9" s="138" customFormat="1" ht="18" customHeight="1" x14ac:dyDescent="0.2">
      <c r="A132" s="245"/>
      <c r="B132" s="155"/>
      <c r="C132" s="270"/>
      <c r="D132" s="288"/>
      <c r="E132" s="288"/>
      <c r="F132" s="297"/>
      <c r="G132" s="297"/>
      <c r="H132" s="288"/>
      <c r="I132" s="299"/>
    </row>
    <row r="133" spans="1:9" s="138" customFormat="1" ht="12.95" customHeight="1" x14ac:dyDescent="0.2">
      <c r="A133" s="238"/>
      <c r="B133" s="155"/>
      <c r="C133" s="155"/>
      <c r="D133" s="153"/>
      <c r="E133" s="153"/>
      <c r="F133" s="211"/>
      <c r="G133" s="211"/>
      <c r="H133" s="153"/>
      <c r="I133" s="237">
        <f t="shared" si="8"/>
        <v>0</v>
      </c>
    </row>
    <row r="134" spans="1:9" s="63" customFormat="1" ht="11.25" x14ac:dyDescent="0.2">
      <c r="A134" s="142" t="s">
        <v>235</v>
      </c>
      <c r="B134" s="91"/>
      <c r="C134" s="71"/>
      <c r="D134" s="72"/>
      <c r="E134" s="72"/>
      <c r="F134" s="72"/>
      <c r="G134" s="72"/>
      <c r="H134" s="72"/>
    </row>
    <row r="135" spans="1:9" s="63" customFormat="1" ht="11.25" x14ac:dyDescent="0.2">
      <c r="A135" s="71"/>
      <c r="B135" s="71"/>
      <c r="C135" s="71"/>
      <c r="D135" s="72"/>
      <c r="E135" s="72"/>
      <c r="F135" s="72"/>
      <c r="G135" s="72"/>
      <c r="H135" s="72"/>
    </row>
    <row r="136" spans="1:9" s="63" customFormat="1" ht="11.25" x14ac:dyDescent="0.2">
      <c r="A136" s="71"/>
      <c r="B136" s="71"/>
      <c r="C136" s="71"/>
      <c r="D136" s="72"/>
      <c r="E136" s="72"/>
      <c r="F136" s="72"/>
      <c r="G136" s="72"/>
      <c r="H136" s="72"/>
    </row>
    <row r="137" spans="1:9" s="63" customFormat="1" ht="11.25" x14ac:dyDescent="0.2">
      <c r="A137" s="71"/>
      <c r="B137" s="71"/>
      <c r="C137" s="71"/>
      <c r="D137" s="72"/>
      <c r="E137" s="72"/>
      <c r="F137" s="72"/>
      <c r="G137" s="72"/>
      <c r="H137" s="72"/>
    </row>
    <row r="138" spans="1:9" x14ac:dyDescent="0.2">
      <c r="A138" s="71"/>
    </row>
  </sheetData>
  <mergeCells count="11">
    <mergeCell ref="I12:I18"/>
    <mergeCell ref="H13:H18"/>
    <mergeCell ref="G13:G18"/>
    <mergeCell ref="F13:F18"/>
    <mergeCell ref="A5:G5"/>
    <mergeCell ref="A12:A18"/>
    <mergeCell ref="B12:B18"/>
    <mergeCell ref="D12:D18"/>
    <mergeCell ref="E12:H12"/>
    <mergeCell ref="E13:E18"/>
    <mergeCell ref="C6:D6"/>
  </mergeCells>
  <phoneticPr fontId="1" type="noConversion"/>
  <pageMargins left="0.62" right="0.17" top="0.66" bottom="0.35" header="0.28999999999999998" footer="0.17"/>
  <pageSetup paperSize="9" scale="9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Button 1">
              <controlPr defaultSize="0" print="0" autoFill="0" autoPict="0" macro="[0]!cmbKBK_Click">
                <anchor moveWithCells="1" sizeWithCells="1">
                  <from>
                    <xdr:col>2</xdr:col>
                    <xdr:colOff>9525</xdr:colOff>
                    <xdr:row>11</xdr:row>
                    <xdr:rowOff>9525</xdr:rowOff>
                  </from>
                  <to>
                    <xdr:col>2</xdr:col>
                    <xdr:colOff>1371600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0" r:id="rId5" name="Button 2">
              <controlPr defaultSize="0" print="0" autoFill="0" autoPict="0" macro="[0]!cmbGoMainPage_Click">
                <anchor moveWithCells="1" sizeWithCells="1">
                  <from>
                    <xdr:col>0</xdr:col>
                    <xdr:colOff>57150</xdr:colOff>
                    <xdr:row>0</xdr:row>
                    <xdr:rowOff>57150</xdr:rowOff>
                  </from>
                  <to>
                    <xdr:col>0</xdr:col>
                    <xdr:colOff>914400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1" r:id="rId6" name="Button 3">
              <controlPr defaultSize="0" print="0" autoFill="0" autoPict="0" macro="[0]!cmbGoOptionsPage_Click">
                <anchor moveWithCells="1" sizeWithCells="1">
                  <from>
                    <xdr:col>0</xdr:col>
                    <xdr:colOff>1019175</xdr:colOff>
                    <xdr:row>0</xdr:row>
                    <xdr:rowOff>57150</xdr:rowOff>
                  </from>
                  <to>
                    <xdr:col>0</xdr:col>
                    <xdr:colOff>1876425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2" r:id="rId7" name="Button 4">
              <controlPr defaultSize="0" print="0" autoFill="0" autoPict="0" macro="[0]!ExportForms">
                <anchor moveWithCells="1" sizeWithCells="1">
                  <from>
                    <xdr:col>0</xdr:col>
                    <xdr:colOff>1990725</xdr:colOff>
                    <xdr:row>0</xdr:row>
                    <xdr:rowOff>57150</xdr:rowOff>
                  </from>
                  <to>
                    <xdr:col>2</xdr:col>
                    <xdr:colOff>514350</xdr:colOff>
                    <xdr:row>0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/>
  <dimension ref="A1:L183"/>
  <sheetViews>
    <sheetView showGridLines="0" topLeftCell="A90" workbookViewId="0">
      <selection activeCell="F33" sqref="F33"/>
    </sheetView>
  </sheetViews>
  <sheetFormatPr defaultRowHeight="12.75" x14ac:dyDescent="0.2"/>
  <cols>
    <col min="1" max="1" width="31.7109375" style="61" customWidth="1"/>
    <col min="2" max="2" width="4.28515625" style="61" customWidth="1"/>
    <col min="3" max="3" width="23.42578125" style="61" customWidth="1"/>
    <col min="4" max="4" width="14.28515625" style="61" customWidth="1"/>
    <col min="5" max="5" width="13.28515625" style="61" customWidth="1"/>
    <col min="6" max="6" width="13.7109375" style="61" customWidth="1"/>
    <col min="7" max="7" width="11.28515625" style="61" customWidth="1"/>
    <col min="8" max="8" width="11.140625" style="61" customWidth="1"/>
    <col min="9" max="9" width="12.28515625" style="61" customWidth="1"/>
    <col min="10" max="10" width="13.7109375" style="61" customWidth="1"/>
    <col min="11" max="11" width="13.140625" style="61" customWidth="1"/>
    <col min="12" max="16384" width="9.140625" style="61"/>
  </cols>
  <sheetData>
    <row r="1" spans="1:12" ht="35.25" customHeight="1" x14ac:dyDescent="0.25">
      <c r="B1" s="81"/>
      <c r="C1" s="71"/>
      <c r="D1" s="81"/>
      <c r="E1" s="72"/>
      <c r="F1" s="159"/>
      <c r="G1" s="159"/>
      <c r="H1" s="159"/>
      <c r="I1" s="159"/>
      <c r="J1" s="159" t="s">
        <v>159</v>
      </c>
      <c r="K1" s="160"/>
      <c r="L1" s="161"/>
    </row>
    <row r="2" spans="1:12" s="97" customFormat="1" ht="11.25" x14ac:dyDescent="0.2">
      <c r="A2" s="94"/>
      <c r="B2" s="94"/>
      <c r="C2" s="95"/>
      <c r="D2" s="96"/>
      <c r="E2" s="96"/>
      <c r="F2" s="162"/>
      <c r="G2" s="162"/>
      <c r="H2" s="162"/>
      <c r="I2" s="162"/>
      <c r="J2" s="214"/>
      <c r="K2" s="213"/>
      <c r="L2" s="163"/>
    </row>
    <row r="3" spans="1:12" s="97" customFormat="1" ht="11.25" x14ac:dyDescent="0.2">
      <c r="A3" s="347" t="s">
        <v>20</v>
      </c>
      <c r="B3" s="98"/>
      <c r="C3" s="99"/>
      <c r="D3" s="100" t="s">
        <v>65</v>
      </c>
      <c r="E3" s="101" t="s">
        <v>66</v>
      </c>
      <c r="F3" s="164"/>
      <c r="G3" s="165" t="s">
        <v>67</v>
      </c>
      <c r="H3" s="166"/>
      <c r="I3" s="164"/>
      <c r="J3" s="166" t="s">
        <v>135</v>
      </c>
      <c r="K3" s="166"/>
      <c r="L3" s="163"/>
    </row>
    <row r="4" spans="1:12" s="97" customFormat="1" ht="11.25" x14ac:dyDescent="0.2">
      <c r="A4" s="348"/>
      <c r="B4" s="98" t="s">
        <v>224</v>
      </c>
      <c r="C4" s="98"/>
      <c r="D4" s="100" t="s">
        <v>46</v>
      </c>
      <c r="E4" s="100" t="s">
        <v>47</v>
      </c>
      <c r="F4" s="102"/>
      <c r="G4" s="103"/>
      <c r="H4" s="218"/>
      <c r="I4" s="102"/>
      <c r="J4" s="219" t="s">
        <v>22</v>
      </c>
      <c r="K4" s="218"/>
    </row>
    <row r="5" spans="1:12" s="97" customFormat="1" ht="11.25" x14ac:dyDescent="0.2">
      <c r="A5" s="348"/>
      <c r="B5" s="98" t="s">
        <v>226</v>
      </c>
      <c r="C5" s="99"/>
      <c r="D5" s="100" t="s">
        <v>267</v>
      </c>
      <c r="E5" s="104" t="s">
        <v>33</v>
      </c>
      <c r="F5" s="87" t="s">
        <v>34</v>
      </c>
      <c r="G5" s="60" t="s">
        <v>35</v>
      </c>
      <c r="H5" s="87" t="s">
        <v>36</v>
      </c>
      <c r="I5" s="100"/>
      <c r="J5" s="104" t="s">
        <v>227</v>
      </c>
      <c r="K5" s="100" t="s">
        <v>227</v>
      </c>
    </row>
    <row r="6" spans="1:12" s="97" customFormat="1" ht="11.25" x14ac:dyDescent="0.2">
      <c r="A6" s="348"/>
      <c r="B6" s="98" t="s">
        <v>96</v>
      </c>
      <c r="C6" s="98"/>
      <c r="D6" s="100" t="s">
        <v>38</v>
      </c>
      <c r="E6" s="104"/>
      <c r="F6" s="104" t="s">
        <v>39</v>
      </c>
      <c r="G6" s="100" t="s">
        <v>40</v>
      </c>
      <c r="H6" s="100" t="s">
        <v>41</v>
      </c>
      <c r="I6" s="100" t="s">
        <v>143</v>
      </c>
      <c r="J6" s="104" t="s">
        <v>42</v>
      </c>
      <c r="K6" s="100" t="s">
        <v>43</v>
      </c>
    </row>
    <row r="7" spans="1:12" s="97" customFormat="1" ht="11.25" x14ac:dyDescent="0.2">
      <c r="A7" s="348"/>
      <c r="B7" s="98"/>
      <c r="C7" s="98"/>
      <c r="D7" s="100" t="s">
        <v>79</v>
      </c>
      <c r="E7" s="104"/>
      <c r="F7" s="104" t="s">
        <v>80</v>
      </c>
      <c r="G7" s="100" t="s">
        <v>81</v>
      </c>
      <c r="H7" s="100"/>
      <c r="I7" s="100"/>
      <c r="J7" s="104" t="s">
        <v>82</v>
      </c>
      <c r="K7" s="100" t="s">
        <v>47</v>
      </c>
    </row>
    <row r="8" spans="1:12" s="97" customFormat="1" ht="11.25" x14ac:dyDescent="0.2">
      <c r="A8" s="348"/>
      <c r="B8" s="98"/>
      <c r="C8" s="98"/>
      <c r="D8" s="100" t="s">
        <v>84</v>
      </c>
      <c r="E8" s="104"/>
      <c r="F8" s="104" t="s">
        <v>85</v>
      </c>
      <c r="G8" s="100"/>
      <c r="H8" s="100"/>
      <c r="I8" s="100"/>
      <c r="J8" s="104"/>
      <c r="K8" s="100" t="s">
        <v>33</v>
      </c>
    </row>
    <row r="9" spans="1:12" s="97" customFormat="1" ht="11.25" x14ac:dyDescent="0.2">
      <c r="A9" s="348"/>
      <c r="B9" s="98"/>
      <c r="C9" s="98"/>
      <c r="D9" s="100" t="s">
        <v>86</v>
      </c>
      <c r="E9" s="104"/>
      <c r="F9" s="104" t="s">
        <v>87</v>
      </c>
      <c r="G9" s="100"/>
      <c r="H9" s="100"/>
      <c r="I9" s="100"/>
      <c r="J9" s="104"/>
      <c r="K9" s="100"/>
    </row>
    <row r="10" spans="1:12" s="97" customFormat="1" ht="11.25" x14ac:dyDescent="0.2">
      <c r="A10" s="349"/>
      <c r="B10" s="98"/>
      <c r="C10" s="98"/>
      <c r="D10" s="100"/>
      <c r="E10" s="104"/>
      <c r="F10" s="104" t="s">
        <v>88</v>
      </c>
      <c r="G10" s="100"/>
      <c r="H10" s="100"/>
      <c r="I10" s="129"/>
      <c r="J10" s="104"/>
      <c r="K10" s="129"/>
    </row>
    <row r="11" spans="1:12" s="97" customFormat="1" ht="11.25" x14ac:dyDescent="0.2">
      <c r="A11" s="89">
        <v>1</v>
      </c>
      <c r="B11" s="90">
        <v>2</v>
      </c>
      <c r="C11" s="90">
        <v>3</v>
      </c>
      <c r="D11" s="87" t="s">
        <v>89</v>
      </c>
      <c r="E11" s="88" t="s">
        <v>97</v>
      </c>
      <c r="F11" s="88" t="s">
        <v>98</v>
      </c>
      <c r="G11" s="87" t="s">
        <v>90</v>
      </c>
      <c r="H11" s="87" t="s">
        <v>91</v>
      </c>
      <c r="I11" s="105" t="s">
        <v>92</v>
      </c>
      <c r="J11" s="217" t="s">
        <v>93</v>
      </c>
      <c r="K11" s="105" t="s">
        <v>94</v>
      </c>
    </row>
    <row r="12" spans="1:12" s="147" customFormat="1" ht="11.25" hidden="1" customHeight="1" x14ac:dyDescent="0.2">
      <c r="A12" s="144" t="s">
        <v>95</v>
      </c>
      <c r="B12" s="145" t="s">
        <v>70</v>
      </c>
      <c r="C12" s="146"/>
      <c r="D12" s="109">
        <v>939197.12</v>
      </c>
      <c r="E12" s="109">
        <v>939197.12</v>
      </c>
      <c r="F12" s="109">
        <v>939195.15</v>
      </c>
      <c r="G12" s="109">
        <f>SUM($G$21:G$172)</f>
        <v>0</v>
      </c>
      <c r="H12" s="109">
        <f>SUM($H$21:H$172)</f>
        <v>0</v>
      </c>
      <c r="I12" s="215">
        <f>F12+G12+H12</f>
        <v>939195.15</v>
      </c>
      <c r="J12" s="216">
        <f>D12-I12</f>
        <v>1.9699999999720603</v>
      </c>
      <c r="K12" s="215">
        <v>1.97</v>
      </c>
    </row>
    <row r="13" spans="1:12" s="147" customFormat="1" ht="11.25" hidden="1" x14ac:dyDescent="0.2">
      <c r="A13" s="148"/>
      <c r="B13" s="149"/>
      <c r="C13" s="150"/>
      <c r="D13" s="110"/>
      <c r="E13" s="110"/>
      <c r="F13" s="110"/>
      <c r="G13" s="110"/>
      <c r="H13" s="110"/>
      <c r="I13" s="108">
        <f>F13+G13+H13</f>
        <v>0</v>
      </c>
      <c r="J13" s="212">
        <f>D13-I13</f>
        <v>0</v>
      </c>
      <c r="K13" s="108">
        <f>E13-I13</f>
        <v>0</v>
      </c>
    </row>
    <row r="14" spans="1:12" s="147" customFormat="1" ht="11.25" hidden="1" x14ac:dyDescent="0.2">
      <c r="A14" s="148"/>
      <c r="B14" s="151" t="s">
        <v>252</v>
      </c>
      <c r="C14" s="93"/>
      <c r="D14" s="106"/>
      <c r="E14" s="106"/>
      <c r="F14" s="106"/>
      <c r="G14" s="106"/>
      <c r="H14" s="106"/>
      <c r="I14" s="111">
        <f>F14+G14+H14</f>
        <v>0</v>
      </c>
      <c r="J14" s="172">
        <f>D14-I14</f>
        <v>0</v>
      </c>
      <c r="K14" s="108">
        <f>E14-I14</f>
        <v>0</v>
      </c>
    </row>
    <row r="15" spans="1:12" s="147" customFormat="1" ht="6.75" customHeight="1" x14ac:dyDescent="0.2">
      <c r="A15" s="148"/>
      <c r="B15" s="151"/>
      <c r="C15" s="93"/>
      <c r="D15" s="106"/>
      <c r="E15" s="106"/>
      <c r="F15" s="106"/>
      <c r="G15" s="106"/>
      <c r="H15" s="106"/>
      <c r="I15" s="111"/>
      <c r="J15" s="172"/>
      <c r="K15" s="108"/>
    </row>
    <row r="16" spans="1:12" s="147" customFormat="1" x14ac:dyDescent="0.2">
      <c r="A16" s="225" t="s">
        <v>4</v>
      </c>
      <c r="B16" s="225" t="s">
        <v>70</v>
      </c>
      <c r="C16" s="332" t="s">
        <v>185</v>
      </c>
      <c r="D16" s="226">
        <f>D18+D23+D25+D27+D31</f>
        <v>94488.25</v>
      </c>
      <c r="E16" s="226">
        <f>E18+E23+E25+E27+E31</f>
        <v>94488.25</v>
      </c>
      <c r="F16" s="226">
        <f>F18+F23+F25+F27+F31</f>
        <v>22011</v>
      </c>
      <c r="G16" s="226"/>
      <c r="H16" s="226"/>
      <c r="I16" s="226">
        <f>F16</f>
        <v>22011</v>
      </c>
      <c r="J16" s="233">
        <f>D16-F16</f>
        <v>72477.25</v>
      </c>
      <c r="K16" s="233">
        <f>E16-I16</f>
        <v>72477.25</v>
      </c>
    </row>
    <row r="17" spans="1:11" s="147" customFormat="1" x14ac:dyDescent="0.2">
      <c r="A17" s="250"/>
      <c r="B17" s="255"/>
      <c r="C17" s="332"/>
      <c r="D17" s="226"/>
      <c r="E17" s="226"/>
      <c r="F17" s="226"/>
      <c r="G17" s="226"/>
      <c r="H17" s="226"/>
      <c r="I17" s="226"/>
      <c r="J17" s="233"/>
      <c r="K17" s="233"/>
    </row>
    <row r="18" spans="1:11" s="147" customFormat="1" ht="49.5" customHeight="1" x14ac:dyDescent="0.2">
      <c r="A18" s="256" t="s">
        <v>305</v>
      </c>
      <c r="B18" s="255" t="s">
        <v>70</v>
      </c>
      <c r="C18" s="332" t="s">
        <v>306</v>
      </c>
      <c r="D18" s="226">
        <f>D19</f>
        <v>29337</v>
      </c>
      <c r="E18" s="226">
        <f>E19</f>
        <v>29337</v>
      </c>
      <c r="F18" s="226">
        <f>F19</f>
        <v>7335</v>
      </c>
      <c r="G18" s="226"/>
      <c r="H18" s="226"/>
      <c r="I18" s="226">
        <f>F18</f>
        <v>7335</v>
      </c>
      <c r="J18" s="233">
        <f>J19</f>
        <v>22002</v>
      </c>
      <c r="K18" s="233">
        <f>K19</f>
        <v>22002</v>
      </c>
    </row>
    <row r="19" spans="1:11" s="147" customFormat="1" ht="62.25" customHeight="1" x14ac:dyDescent="0.2">
      <c r="A19" s="251" t="s">
        <v>307</v>
      </c>
      <c r="B19" s="247" t="s">
        <v>70</v>
      </c>
      <c r="C19" s="317" t="s">
        <v>576</v>
      </c>
      <c r="D19" s="106">
        <f>D20</f>
        <v>29337</v>
      </c>
      <c r="E19" s="106">
        <f>D19</f>
        <v>29337</v>
      </c>
      <c r="F19" s="106">
        <f>F20</f>
        <v>7335</v>
      </c>
      <c r="G19" s="106"/>
      <c r="H19" s="106"/>
      <c r="I19" s="106">
        <f>I20</f>
        <v>7335</v>
      </c>
      <c r="J19" s="111">
        <f>J20</f>
        <v>22002</v>
      </c>
      <c r="K19" s="111">
        <f>K20</f>
        <v>22002</v>
      </c>
    </row>
    <row r="20" spans="1:11" s="147" customFormat="1" ht="45" x14ac:dyDescent="0.2">
      <c r="A20" s="251" t="s">
        <v>439</v>
      </c>
      <c r="B20" s="247" t="s">
        <v>70</v>
      </c>
      <c r="C20" s="317" t="s">
        <v>577</v>
      </c>
      <c r="D20" s="106">
        <v>29337</v>
      </c>
      <c r="E20" s="106">
        <f>D20</f>
        <v>29337</v>
      </c>
      <c r="F20" s="106">
        <v>7335</v>
      </c>
      <c r="G20" s="106"/>
      <c r="H20" s="106"/>
      <c r="I20" s="106">
        <f>F20</f>
        <v>7335</v>
      </c>
      <c r="J20" s="111">
        <f>D20-I20</f>
        <v>22002</v>
      </c>
      <c r="K20" s="111">
        <f>J20</f>
        <v>22002</v>
      </c>
    </row>
    <row r="21" spans="1:11" s="147" customFormat="1" ht="12.95" hidden="1" customHeight="1" x14ac:dyDescent="0.2">
      <c r="A21" s="250" t="s">
        <v>112</v>
      </c>
      <c r="B21" s="247" t="s">
        <v>70</v>
      </c>
      <c r="C21" s="93"/>
      <c r="D21" s="106"/>
      <c r="E21" s="106"/>
      <c r="F21" s="106"/>
      <c r="G21" s="106"/>
      <c r="H21" s="106"/>
      <c r="I21" s="106"/>
      <c r="J21" s="111">
        <f t="shared" ref="J21:J27" si="0">D21-F21</f>
        <v>0</v>
      </c>
      <c r="K21" s="111">
        <f>+E:E-I:I</f>
        <v>0</v>
      </c>
    </row>
    <row r="22" spans="1:11" s="147" customFormat="1" ht="1.5" hidden="1" customHeight="1" x14ac:dyDescent="0.2">
      <c r="A22" s="250"/>
      <c r="B22" s="247"/>
      <c r="C22" s="93"/>
      <c r="D22" s="106"/>
      <c r="E22" s="106"/>
      <c r="F22" s="106"/>
      <c r="G22" s="106"/>
      <c r="H22" s="106"/>
      <c r="I22" s="106"/>
      <c r="J22" s="111"/>
      <c r="K22" s="111"/>
    </row>
    <row r="23" spans="1:11" s="147" customFormat="1" ht="46.5" customHeight="1" x14ac:dyDescent="0.2">
      <c r="A23" s="251" t="s">
        <v>280</v>
      </c>
      <c r="B23" s="246" t="s">
        <v>70</v>
      </c>
      <c r="C23" s="227" t="s">
        <v>275</v>
      </c>
      <c r="D23" s="157">
        <v>29352</v>
      </c>
      <c r="E23" s="157">
        <f>D23</f>
        <v>29352</v>
      </c>
      <c r="F23" s="157">
        <v>14676</v>
      </c>
      <c r="G23" s="106"/>
      <c r="H23" s="106"/>
      <c r="I23" s="157">
        <f>F23</f>
        <v>14676</v>
      </c>
      <c r="J23" s="169">
        <f t="shared" si="0"/>
        <v>14676</v>
      </c>
      <c r="K23" s="169">
        <f>+E:E-I:I</f>
        <v>14676</v>
      </c>
    </row>
    <row r="24" spans="1:11" s="147" customFormat="1" ht="12" customHeight="1" x14ac:dyDescent="0.2">
      <c r="A24" s="250"/>
      <c r="B24" s="246"/>
      <c r="C24" s="158"/>
      <c r="D24" s="157"/>
      <c r="E24" s="157"/>
      <c r="F24" s="157"/>
      <c r="G24" s="106"/>
      <c r="H24" s="106"/>
      <c r="I24" s="157"/>
      <c r="J24" s="169"/>
      <c r="K24" s="169"/>
    </row>
    <row r="25" spans="1:11" s="147" customFormat="1" ht="12.95" customHeight="1" x14ac:dyDescent="0.2">
      <c r="A25" s="253" t="s">
        <v>48</v>
      </c>
      <c r="B25" s="246" t="s">
        <v>70</v>
      </c>
      <c r="C25" s="227" t="s">
        <v>441</v>
      </c>
      <c r="D25" s="157"/>
      <c r="E25" s="157">
        <f>D25</f>
        <v>0</v>
      </c>
      <c r="F25" s="157"/>
      <c r="G25" s="106"/>
      <c r="H25" s="106"/>
      <c r="I25" s="157">
        <f>F25</f>
        <v>0</v>
      </c>
      <c r="J25" s="169">
        <f>D25-I25</f>
        <v>0</v>
      </c>
      <c r="K25" s="169">
        <f>E25-I25</f>
        <v>0</v>
      </c>
    </row>
    <row r="26" spans="1:11" s="147" customFormat="1" ht="12.95" customHeight="1" x14ac:dyDescent="0.2">
      <c r="A26" s="250"/>
      <c r="B26" s="247"/>
      <c r="C26" s="93"/>
      <c r="D26" s="106"/>
      <c r="E26" s="106"/>
      <c r="F26" s="106"/>
      <c r="G26" s="106"/>
      <c r="H26" s="106"/>
      <c r="I26" s="106"/>
      <c r="J26" s="111"/>
      <c r="K26" s="111"/>
    </row>
    <row r="27" spans="1:11" s="147" customFormat="1" ht="12.95" customHeight="1" x14ac:dyDescent="0.2">
      <c r="A27" s="253" t="s">
        <v>232</v>
      </c>
      <c r="B27" s="246" t="s">
        <v>70</v>
      </c>
      <c r="C27" s="227" t="s">
        <v>420</v>
      </c>
      <c r="D27" s="157">
        <v>10000</v>
      </c>
      <c r="E27" s="157">
        <f>D27</f>
        <v>10000</v>
      </c>
      <c r="F27" s="106"/>
      <c r="G27" s="106"/>
      <c r="H27" s="106"/>
      <c r="I27" s="106">
        <f>F27</f>
        <v>0</v>
      </c>
      <c r="J27" s="169">
        <f t="shared" si="0"/>
        <v>10000</v>
      </c>
      <c r="K27" s="169">
        <f>+E:E-I:I</f>
        <v>10000</v>
      </c>
    </row>
    <row r="28" spans="1:11" s="147" customFormat="1" ht="12.95" customHeight="1" x14ac:dyDescent="0.2">
      <c r="A28" s="250"/>
      <c r="B28" s="247"/>
      <c r="C28" s="93"/>
      <c r="D28" s="106"/>
      <c r="E28" s="106"/>
      <c r="F28" s="106"/>
      <c r="G28" s="106"/>
      <c r="H28" s="106"/>
      <c r="I28" s="106"/>
      <c r="J28" s="111"/>
      <c r="K28" s="111"/>
    </row>
    <row r="29" spans="1:11" s="147" customFormat="1" ht="12.75" hidden="1" customHeight="1" x14ac:dyDescent="0.2">
      <c r="A29" s="250"/>
      <c r="B29" s="247"/>
      <c r="C29" s="93"/>
      <c r="D29" s="106"/>
      <c r="E29" s="106"/>
      <c r="F29" s="106"/>
      <c r="G29" s="106"/>
      <c r="H29" s="106"/>
      <c r="I29" s="106"/>
      <c r="J29" s="111"/>
      <c r="K29" s="111"/>
    </row>
    <row r="30" spans="1:11" s="147" customFormat="1" ht="1.5" hidden="1" customHeight="1" x14ac:dyDescent="0.2">
      <c r="A30" s="250"/>
      <c r="B30" s="247"/>
      <c r="C30" s="93"/>
      <c r="D30" s="106"/>
      <c r="E30" s="106"/>
      <c r="F30" s="106"/>
      <c r="G30" s="106"/>
      <c r="H30" s="106"/>
      <c r="I30" s="106"/>
      <c r="J30" s="111"/>
      <c r="K30" s="111"/>
    </row>
    <row r="31" spans="1:11" s="147" customFormat="1" ht="19.5" customHeight="1" x14ac:dyDescent="0.2">
      <c r="A31" s="252" t="s">
        <v>193</v>
      </c>
      <c r="B31" s="246" t="s">
        <v>70</v>
      </c>
      <c r="C31" s="158" t="s">
        <v>333</v>
      </c>
      <c r="D31" s="157">
        <f>D32+D34+D35</f>
        <v>25799.25</v>
      </c>
      <c r="E31" s="157">
        <f>D31</f>
        <v>25799.25</v>
      </c>
      <c r="F31" s="157">
        <f>F32+F34</f>
        <v>0</v>
      </c>
      <c r="G31" s="106"/>
      <c r="H31" s="106"/>
      <c r="I31" s="157">
        <f>F31</f>
        <v>0</v>
      </c>
      <c r="J31" s="169">
        <f>D31-I31</f>
        <v>25799.25</v>
      </c>
      <c r="K31" s="169">
        <f>J31</f>
        <v>25799.25</v>
      </c>
    </row>
    <row r="32" spans="1:11" s="147" customFormat="1" ht="29.25" customHeight="1" x14ac:dyDescent="0.2">
      <c r="A32" s="252" t="s">
        <v>281</v>
      </c>
      <c r="B32" s="246" t="s">
        <v>70</v>
      </c>
      <c r="C32" s="278" t="s">
        <v>579</v>
      </c>
      <c r="D32" s="157">
        <f>D33</f>
        <v>200</v>
      </c>
      <c r="E32" s="157">
        <v>200</v>
      </c>
      <c r="F32" s="157">
        <f>F33</f>
        <v>0</v>
      </c>
      <c r="G32" s="106"/>
      <c r="H32" s="106"/>
      <c r="I32" s="106">
        <f>F32</f>
        <v>0</v>
      </c>
      <c r="J32" s="169">
        <f>D32-I32</f>
        <v>200</v>
      </c>
      <c r="K32" s="169">
        <f>E32-I32</f>
        <v>200</v>
      </c>
    </row>
    <row r="33" spans="1:11" s="147" customFormat="1" ht="27.75" customHeight="1" x14ac:dyDescent="0.2">
      <c r="A33" s="262" t="s">
        <v>426</v>
      </c>
      <c r="B33" s="247" t="s">
        <v>70</v>
      </c>
      <c r="C33" s="275" t="s">
        <v>417</v>
      </c>
      <c r="D33" s="106">
        <v>200</v>
      </c>
      <c r="E33" s="106">
        <f>D33</f>
        <v>200</v>
      </c>
      <c r="F33" s="106"/>
      <c r="G33" s="106"/>
      <c r="H33" s="106"/>
      <c r="I33" s="106">
        <f>F33</f>
        <v>0</v>
      </c>
      <c r="J33" s="111">
        <f>D33-I33</f>
        <v>200</v>
      </c>
      <c r="K33" s="111">
        <f>E33-I33</f>
        <v>200</v>
      </c>
    </row>
    <row r="34" spans="1:11" s="147" customFormat="1" ht="26.25" customHeight="1" x14ac:dyDescent="0.2">
      <c r="A34" s="252" t="s">
        <v>425</v>
      </c>
      <c r="B34" s="246" t="s">
        <v>70</v>
      </c>
      <c r="C34" s="230" t="s">
        <v>578</v>
      </c>
      <c r="D34" s="157">
        <v>11000</v>
      </c>
      <c r="E34" s="157">
        <f>D34</f>
        <v>11000</v>
      </c>
      <c r="F34" s="157"/>
      <c r="G34" s="106"/>
      <c r="H34" s="106"/>
      <c r="I34" s="106">
        <f>F34</f>
        <v>0</v>
      </c>
      <c r="J34" s="169">
        <f>E34-I34</f>
        <v>11000</v>
      </c>
      <c r="K34" s="169">
        <f>J34</f>
        <v>11000</v>
      </c>
    </row>
    <row r="35" spans="1:11" s="147" customFormat="1" ht="33" customHeight="1" x14ac:dyDescent="0.2">
      <c r="A35" s="252" t="s">
        <v>556</v>
      </c>
      <c r="B35" s="246" t="s">
        <v>70</v>
      </c>
      <c r="C35" s="230" t="s">
        <v>557</v>
      </c>
      <c r="D35" s="157">
        <v>14599.25</v>
      </c>
      <c r="E35" s="157">
        <f>D35</f>
        <v>14599.25</v>
      </c>
      <c r="F35" s="106"/>
      <c r="G35" s="106"/>
      <c r="H35" s="106"/>
      <c r="I35" s="106">
        <f>F35</f>
        <v>0</v>
      </c>
      <c r="J35" s="169">
        <f>D35-I35</f>
        <v>14599.25</v>
      </c>
      <c r="K35" s="169">
        <f>J35</f>
        <v>14599.25</v>
      </c>
    </row>
    <row r="36" spans="1:11" s="147" customFormat="1" ht="14.25" customHeight="1" x14ac:dyDescent="0.2">
      <c r="A36" s="225" t="s">
        <v>260</v>
      </c>
      <c r="B36" s="225"/>
      <c r="C36" s="331"/>
      <c r="D36" s="226"/>
      <c r="E36" s="226"/>
      <c r="F36" s="226"/>
      <c r="G36" s="110"/>
      <c r="H36" s="110"/>
      <c r="I36" s="226"/>
      <c r="J36" s="233"/>
      <c r="K36" s="233"/>
    </row>
    <row r="37" spans="1:11" s="147" customFormat="1" ht="24" customHeight="1" x14ac:dyDescent="0.2">
      <c r="A37" s="253" t="s">
        <v>282</v>
      </c>
      <c r="B37" s="225" t="s">
        <v>70</v>
      </c>
      <c r="C37" s="252" t="s">
        <v>462</v>
      </c>
      <c r="D37" s="226">
        <v>475486</v>
      </c>
      <c r="E37" s="226">
        <f>D37</f>
        <v>475486</v>
      </c>
      <c r="F37" s="226">
        <v>146541.85999999999</v>
      </c>
      <c r="G37" s="226"/>
      <c r="H37" s="226"/>
      <c r="I37" s="226">
        <f>F37</f>
        <v>146541.85999999999</v>
      </c>
      <c r="J37" s="233">
        <f>D37-F37</f>
        <v>328944.14</v>
      </c>
      <c r="K37" s="233">
        <f>D37-F37</f>
        <v>328944.14</v>
      </c>
    </row>
    <row r="38" spans="1:11" s="147" customFormat="1" ht="12.95" hidden="1" customHeight="1" x14ac:dyDescent="0.2">
      <c r="A38" s="250" t="s">
        <v>260</v>
      </c>
      <c r="B38" s="255" t="s">
        <v>70</v>
      </c>
      <c r="C38" s="255" t="s">
        <v>214</v>
      </c>
      <c r="D38" s="110"/>
      <c r="E38" s="110"/>
      <c r="F38" s="110"/>
      <c r="G38" s="110"/>
      <c r="H38" s="110"/>
      <c r="I38" s="110"/>
      <c r="J38" s="108"/>
      <c r="K38" s="108"/>
    </row>
    <row r="39" spans="1:11" s="147" customFormat="1" ht="12.75" customHeight="1" x14ac:dyDescent="0.2">
      <c r="A39" s="250"/>
      <c r="B39" s="255"/>
      <c r="C39" s="255"/>
      <c r="D39" s="110"/>
      <c r="E39" s="110"/>
      <c r="F39" s="110"/>
      <c r="G39" s="110"/>
      <c r="H39" s="110"/>
      <c r="I39" s="110"/>
      <c r="J39" s="108"/>
      <c r="K39" s="108"/>
    </row>
    <row r="40" spans="1:11" s="147" customFormat="1" ht="24" customHeight="1" x14ac:dyDescent="0.2">
      <c r="A40" s="252" t="s">
        <v>427</v>
      </c>
      <c r="B40" s="255"/>
      <c r="C40" s="225" t="s">
        <v>183</v>
      </c>
      <c r="D40" s="226">
        <f>D41</f>
        <v>445814</v>
      </c>
      <c r="E40" s="226">
        <f>E41</f>
        <v>445814</v>
      </c>
      <c r="F40" s="226">
        <f>F41</f>
        <v>0</v>
      </c>
      <c r="G40" s="226"/>
      <c r="H40" s="226"/>
      <c r="I40" s="226">
        <f>F40</f>
        <v>0</v>
      </c>
      <c r="J40" s="233">
        <f>D40-I40</f>
        <v>445814</v>
      </c>
      <c r="K40" s="233">
        <f>J40</f>
        <v>445814</v>
      </c>
    </row>
    <row r="41" spans="1:11" s="147" customFormat="1" ht="23.25" customHeight="1" x14ac:dyDescent="0.2">
      <c r="A41" s="256" t="s">
        <v>283</v>
      </c>
      <c r="B41" s="255" t="s">
        <v>70</v>
      </c>
      <c r="C41" s="225" t="s">
        <v>183</v>
      </c>
      <c r="D41" s="226">
        <f>D43</f>
        <v>445814</v>
      </c>
      <c r="E41" s="226">
        <f>D41</f>
        <v>445814</v>
      </c>
      <c r="F41" s="226">
        <f>F43</f>
        <v>0</v>
      </c>
      <c r="G41" s="110"/>
      <c r="H41" s="110"/>
      <c r="I41" s="226">
        <f>F41</f>
        <v>0</v>
      </c>
      <c r="J41" s="233">
        <f>D41-F41</f>
        <v>445814</v>
      </c>
      <c r="K41" s="233">
        <f>E41-I41</f>
        <v>445814</v>
      </c>
    </row>
    <row r="42" spans="1:11" s="147" customFormat="1" ht="0.75" customHeight="1" x14ac:dyDescent="0.2">
      <c r="A42" s="253"/>
      <c r="B42" s="255"/>
      <c r="C42" s="225"/>
      <c r="D42" s="226"/>
      <c r="E42" s="226"/>
      <c r="F42" s="226"/>
      <c r="G42" s="110"/>
      <c r="H42" s="110"/>
      <c r="I42" s="226"/>
      <c r="J42" s="233"/>
      <c r="K42" s="233"/>
    </row>
    <row r="43" spans="1:11" s="147" customFormat="1" ht="24.75" customHeight="1" x14ac:dyDescent="0.2">
      <c r="A43" s="256" t="s">
        <v>284</v>
      </c>
      <c r="B43" s="255" t="s">
        <v>70</v>
      </c>
      <c r="C43" s="225" t="s">
        <v>184</v>
      </c>
      <c r="D43" s="226">
        <f>D45</f>
        <v>445814</v>
      </c>
      <c r="E43" s="226">
        <f>D43</f>
        <v>445814</v>
      </c>
      <c r="F43" s="226">
        <f>F45</f>
        <v>0</v>
      </c>
      <c r="G43" s="110"/>
      <c r="H43" s="110"/>
      <c r="I43" s="226">
        <f>F43</f>
        <v>0</v>
      </c>
      <c r="J43" s="233">
        <f>D43-F43</f>
        <v>445814</v>
      </c>
      <c r="K43" s="233">
        <f>E43-I43</f>
        <v>445814</v>
      </c>
    </row>
    <row r="44" spans="1:11" s="147" customFormat="1" ht="0.75" hidden="1" customHeight="1" x14ac:dyDescent="0.2">
      <c r="A44" s="253"/>
      <c r="B44" s="255"/>
      <c r="C44" s="225"/>
      <c r="D44" s="226"/>
      <c r="E44" s="226"/>
      <c r="F44" s="226"/>
      <c r="G44" s="110"/>
      <c r="H44" s="110"/>
      <c r="I44" s="226"/>
      <c r="J44" s="233"/>
      <c r="K44" s="233"/>
    </row>
    <row r="45" spans="1:11" s="147" customFormat="1" ht="21.75" customHeight="1" x14ac:dyDescent="0.2">
      <c r="A45" s="256" t="s">
        <v>286</v>
      </c>
      <c r="B45" s="225" t="s">
        <v>70</v>
      </c>
      <c r="C45" s="225" t="s">
        <v>285</v>
      </c>
      <c r="D45" s="226">
        <f>D46+D47</f>
        <v>445814</v>
      </c>
      <c r="E45" s="226">
        <f>D45</f>
        <v>445814</v>
      </c>
      <c r="F45" s="226"/>
      <c r="G45" s="226"/>
      <c r="H45" s="226"/>
      <c r="I45" s="226">
        <f>F45</f>
        <v>0</v>
      </c>
      <c r="J45" s="233">
        <f>D45-F45</f>
        <v>445814</v>
      </c>
      <c r="K45" s="233">
        <f>+E:E-I:I</f>
        <v>445814</v>
      </c>
    </row>
    <row r="46" spans="1:11" s="147" customFormat="1" ht="16.5" customHeight="1" x14ac:dyDescent="0.2">
      <c r="A46" s="262" t="s">
        <v>426</v>
      </c>
      <c r="B46" s="247" t="s">
        <v>70</v>
      </c>
      <c r="C46" s="158" t="s">
        <v>463</v>
      </c>
      <c r="D46" s="106">
        <v>7177</v>
      </c>
      <c r="E46" s="106">
        <f>D46</f>
        <v>7177</v>
      </c>
      <c r="F46" s="106"/>
      <c r="G46" s="106"/>
      <c r="H46" s="106"/>
      <c r="I46" s="106">
        <f>F46</f>
        <v>0</v>
      </c>
      <c r="J46" s="111">
        <f>D46-F46</f>
        <v>7177</v>
      </c>
      <c r="K46" s="111">
        <f>+E:E-I:I</f>
        <v>7177</v>
      </c>
    </row>
    <row r="47" spans="1:11" s="147" customFormat="1" ht="14.25" customHeight="1" x14ac:dyDescent="0.2">
      <c r="A47" s="255" t="s">
        <v>383</v>
      </c>
      <c r="B47" s="246" t="s">
        <v>70</v>
      </c>
      <c r="C47" s="158" t="s">
        <v>464</v>
      </c>
      <c r="D47" s="106">
        <v>438637</v>
      </c>
      <c r="E47" s="106">
        <f>D47</f>
        <v>438637</v>
      </c>
      <c r="F47" s="106"/>
      <c r="G47" s="106"/>
      <c r="H47" s="106"/>
      <c r="I47" s="106">
        <f>F47</f>
        <v>0</v>
      </c>
      <c r="J47" s="111">
        <f>D47-F47</f>
        <v>438637</v>
      </c>
      <c r="K47" s="111">
        <f>E47-I47</f>
        <v>438637</v>
      </c>
    </row>
    <row r="48" spans="1:11" s="147" customFormat="1" ht="12.75" hidden="1" customHeight="1" x14ac:dyDescent="0.2">
      <c r="A48" s="250"/>
      <c r="B48" s="247"/>
      <c r="C48" s="93"/>
      <c r="D48" s="106"/>
      <c r="E48" s="106"/>
      <c r="F48" s="106"/>
      <c r="G48" s="106"/>
      <c r="H48" s="106"/>
      <c r="I48" s="106">
        <f>F48</f>
        <v>0</v>
      </c>
      <c r="J48" s="111">
        <f>D48-F48</f>
        <v>0</v>
      </c>
      <c r="K48" s="111">
        <f>E48-I48</f>
        <v>0</v>
      </c>
    </row>
    <row r="49" spans="1:11" s="147" customFormat="1" ht="12.95" customHeight="1" x14ac:dyDescent="0.2">
      <c r="A49" s="253"/>
      <c r="B49" s="246"/>
      <c r="C49" s="158"/>
      <c r="D49" s="157"/>
      <c r="E49" s="157"/>
      <c r="F49" s="157"/>
      <c r="G49" s="157"/>
      <c r="H49" s="157"/>
      <c r="I49" s="157"/>
      <c r="J49" s="169"/>
      <c r="K49" s="169"/>
    </row>
    <row r="50" spans="1:11" s="147" customFormat="1" ht="12.95" customHeight="1" x14ac:dyDescent="0.2">
      <c r="A50" s="225" t="s">
        <v>73</v>
      </c>
      <c r="B50" s="246" t="s">
        <v>70</v>
      </c>
      <c r="C50" s="158" t="s">
        <v>161</v>
      </c>
      <c r="D50" s="157">
        <f>D52+D61+D90</f>
        <v>87242798.970000014</v>
      </c>
      <c r="E50" s="157">
        <f>E52+E61+E90</f>
        <v>87242798.970000014</v>
      </c>
      <c r="F50" s="157">
        <f>F52+F61+F90</f>
        <v>8474066.9900000002</v>
      </c>
      <c r="G50" s="157"/>
      <c r="H50" s="157"/>
      <c r="I50" s="157">
        <f>F50</f>
        <v>8474066.9900000002</v>
      </c>
      <c r="J50" s="157">
        <f>D50-F50</f>
        <v>78768731.980000019</v>
      </c>
      <c r="K50" s="157">
        <f>E50-I50</f>
        <v>78768731.980000019</v>
      </c>
    </row>
    <row r="51" spans="1:11" s="147" customFormat="1" ht="12.95" customHeight="1" x14ac:dyDescent="0.2">
      <c r="A51" s="253"/>
      <c r="B51" s="246"/>
      <c r="C51" s="225"/>
      <c r="D51" s="157"/>
      <c r="E51" s="157"/>
      <c r="F51" s="157"/>
      <c r="G51" s="157"/>
      <c r="H51" s="157"/>
      <c r="I51" s="174"/>
      <c r="J51" s="157"/>
      <c r="K51" s="169"/>
    </row>
    <row r="52" spans="1:11" s="147" customFormat="1" ht="12.95" customHeight="1" x14ac:dyDescent="0.2">
      <c r="A52" s="253" t="s">
        <v>14</v>
      </c>
      <c r="B52" s="246" t="s">
        <v>70</v>
      </c>
      <c r="C52" s="225" t="s">
        <v>467</v>
      </c>
      <c r="D52" s="226">
        <f>D55+D56+D57+D60</f>
        <v>2208154</v>
      </c>
      <c r="E52" s="226">
        <f>E55+E56+E57+E60</f>
        <v>2208154</v>
      </c>
      <c r="F52" s="226">
        <f>F55+F56+F57+F60</f>
        <v>0</v>
      </c>
      <c r="G52" s="226"/>
      <c r="H52" s="226"/>
      <c r="I52" s="226">
        <f t="shared" ref="I52:I58" si="1">F52</f>
        <v>0</v>
      </c>
      <c r="J52" s="226">
        <f>D52-I52</f>
        <v>2208154</v>
      </c>
      <c r="K52" s="226">
        <f>E52-I52</f>
        <v>2208154</v>
      </c>
    </row>
    <row r="53" spans="1:11" s="147" customFormat="1" ht="12" customHeight="1" x14ac:dyDescent="0.2">
      <c r="A53" s="250"/>
      <c r="B53" s="247"/>
      <c r="C53" s="228"/>
      <c r="D53" s="220">
        <v>0</v>
      </c>
      <c r="E53" s="220">
        <f t="shared" ref="E53:E58" si="2">D53</f>
        <v>0</v>
      </c>
      <c r="F53" s="220"/>
      <c r="G53" s="223"/>
      <c r="H53" s="223"/>
      <c r="I53" s="220">
        <f t="shared" si="1"/>
        <v>0</v>
      </c>
      <c r="J53" s="220">
        <f>D53-F53</f>
        <v>0</v>
      </c>
      <c r="K53" s="224">
        <f>E53-I53</f>
        <v>0</v>
      </c>
    </row>
    <row r="54" spans="1:11" s="147" customFormat="1" ht="0.75" customHeight="1" x14ac:dyDescent="0.2">
      <c r="A54" s="250"/>
      <c r="B54" s="247"/>
      <c r="C54" s="228"/>
      <c r="D54" s="110"/>
      <c r="E54" s="110">
        <f t="shared" si="2"/>
        <v>0</v>
      </c>
      <c r="F54" s="110"/>
      <c r="G54" s="226"/>
      <c r="H54" s="226"/>
      <c r="I54" s="110">
        <f t="shared" si="1"/>
        <v>0</v>
      </c>
      <c r="J54" s="110">
        <f>D54-I54</f>
        <v>0</v>
      </c>
      <c r="K54" s="108">
        <f>J54</f>
        <v>0</v>
      </c>
    </row>
    <row r="55" spans="1:11" s="147" customFormat="1" ht="37.5" customHeight="1" x14ac:dyDescent="0.2">
      <c r="A55" s="251" t="s">
        <v>428</v>
      </c>
      <c r="B55" s="255" t="s">
        <v>70</v>
      </c>
      <c r="C55" s="228" t="s">
        <v>466</v>
      </c>
      <c r="D55" s="110">
        <v>0</v>
      </c>
      <c r="E55" s="110">
        <f t="shared" si="2"/>
        <v>0</v>
      </c>
      <c r="F55" s="110"/>
      <c r="G55" s="226"/>
      <c r="H55" s="226"/>
      <c r="I55" s="110">
        <f t="shared" si="1"/>
        <v>0</v>
      </c>
      <c r="J55" s="110">
        <f>D55-F55</f>
        <v>0</v>
      </c>
      <c r="K55" s="110">
        <f>E55-I55</f>
        <v>0</v>
      </c>
    </row>
    <row r="56" spans="1:11" s="147" customFormat="1" ht="42" customHeight="1" x14ac:dyDescent="0.2">
      <c r="A56" s="251" t="s">
        <v>429</v>
      </c>
      <c r="B56" s="247" t="s">
        <v>70</v>
      </c>
      <c r="C56" s="228" t="s">
        <v>465</v>
      </c>
      <c r="D56" s="106">
        <v>2208154</v>
      </c>
      <c r="E56" s="106">
        <f t="shared" si="2"/>
        <v>2208154</v>
      </c>
      <c r="F56" s="106"/>
      <c r="G56" s="157"/>
      <c r="H56" s="157"/>
      <c r="I56" s="106">
        <f>F56</f>
        <v>0</v>
      </c>
      <c r="J56" s="106">
        <f>D56-F56</f>
        <v>2208154</v>
      </c>
      <c r="K56" s="106">
        <f>J56</f>
        <v>2208154</v>
      </c>
    </row>
    <row r="57" spans="1:11" s="147" customFormat="1" ht="21.75" customHeight="1" x14ac:dyDescent="0.2">
      <c r="A57" s="251" t="s">
        <v>430</v>
      </c>
      <c r="B57" s="247" t="s">
        <v>70</v>
      </c>
      <c r="C57" s="228" t="s">
        <v>468</v>
      </c>
      <c r="D57" s="106"/>
      <c r="E57" s="106">
        <f t="shared" si="2"/>
        <v>0</v>
      </c>
      <c r="F57" s="106"/>
      <c r="G57" s="157"/>
      <c r="H57" s="157"/>
      <c r="I57" s="106">
        <f t="shared" si="1"/>
        <v>0</v>
      </c>
      <c r="J57" s="106">
        <f>D57-I57</f>
        <v>0</v>
      </c>
      <c r="K57" s="106">
        <f>J57</f>
        <v>0</v>
      </c>
    </row>
    <row r="58" spans="1:11" s="147" customFormat="1" ht="0.75" hidden="1" customHeight="1" x14ac:dyDescent="0.2">
      <c r="A58" s="250"/>
      <c r="B58" s="247" t="s">
        <v>70</v>
      </c>
      <c r="C58" s="228"/>
      <c r="D58" s="106">
        <v>0</v>
      </c>
      <c r="E58" s="106">
        <f t="shared" si="2"/>
        <v>0</v>
      </c>
      <c r="F58" s="106"/>
      <c r="G58" s="157"/>
      <c r="H58" s="157"/>
      <c r="I58" s="106">
        <f t="shared" si="1"/>
        <v>0</v>
      </c>
      <c r="J58" s="106">
        <f>D58-F58</f>
        <v>0</v>
      </c>
      <c r="K58" s="111">
        <f>E58-I58</f>
        <v>0</v>
      </c>
    </row>
    <row r="59" spans="1:11" s="147" customFormat="1" ht="12.75" hidden="1" customHeight="1" x14ac:dyDescent="0.2">
      <c r="A59" s="253"/>
      <c r="B59" s="246"/>
      <c r="C59" s="158"/>
      <c r="D59" s="157"/>
      <c r="E59" s="106"/>
      <c r="F59" s="106"/>
      <c r="G59" s="157"/>
      <c r="H59" s="157"/>
      <c r="I59" s="174"/>
      <c r="J59" s="157"/>
      <c r="K59" s="169"/>
    </row>
    <row r="60" spans="1:11" s="147" customFormat="1" ht="16.5" customHeight="1" x14ac:dyDescent="0.2">
      <c r="A60" s="255" t="s">
        <v>324</v>
      </c>
      <c r="B60" s="247" t="s">
        <v>70</v>
      </c>
      <c r="C60" s="228" t="s">
        <v>469</v>
      </c>
      <c r="D60" s="106">
        <v>0</v>
      </c>
      <c r="E60" s="106">
        <f>D60</f>
        <v>0</v>
      </c>
      <c r="F60" s="106">
        <v>0</v>
      </c>
      <c r="G60" s="157"/>
      <c r="H60" s="157"/>
      <c r="I60" s="106">
        <f t="shared" ref="I60:I68" si="3">F60</f>
        <v>0</v>
      </c>
      <c r="J60" s="106"/>
      <c r="K60" s="111"/>
    </row>
    <row r="61" spans="1:11" s="147" customFormat="1" ht="27.75" customHeight="1" x14ac:dyDescent="0.2">
      <c r="A61" s="225" t="s">
        <v>379</v>
      </c>
      <c r="B61" s="246" t="s">
        <v>70</v>
      </c>
      <c r="C61" s="158" t="s">
        <v>160</v>
      </c>
      <c r="D61" s="157">
        <f>D62+D69+D77+D84+D85+D86+D87</f>
        <v>84834644.970000014</v>
      </c>
      <c r="E61" s="157">
        <f t="shared" ref="E61:E87" si="4">D61</f>
        <v>84834644.970000014</v>
      </c>
      <c r="F61" s="157">
        <f>F62+F69+F77+F84+F85+F86+F87</f>
        <v>8474066.9900000002</v>
      </c>
      <c r="G61" s="157"/>
      <c r="H61" s="157"/>
      <c r="I61" s="157">
        <f t="shared" si="3"/>
        <v>8474066.9900000002</v>
      </c>
      <c r="J61" s="157">
        <f t="shared" ref="J61:J70" si="5">D61-I61</f>
        <v>76360577.980000019</v>
      </c>
      <c r="K61" s="157">
        <f t="shared" ref="K61:K89" si="6">E61-I61</f>
        <v>76360577.980000019</v>
      </c>
    </row>
    <row r="62" spans="1:11" s="147" customFormat="1" ht="28.5" customHeight="1" x14ac:dyDescent="0.2">
      <c r="A62" s="256" t="s">
        <v>418</v>
      </c>
      <c r="B62" s="246" t="s">
        <v>70</v>
      </c>
      <c r="C62" s="278" t="s">
        <v>533</v>
      </c>
      <c r="D62" s="157">
        <f>D64+D65+D67+D68</f>
        <v>22512897.890000001</v>
      </c>
      <c r="E62" s="157">
        <f t="shared" ref="E62:E71" si="7">D62</f>
        <v>22512897.890000001</v>
      </c>
      <c r="F62" s="157">
        <f>F64+F65+F67+F68</f>
        <v>3351371.99</v>
      </c>
      <c r="G62" s="157"/>
      <c r="H62" s="157"/>
      <c r="I62" s="157">
        <f t="shared" si="3"/>
        <v>3351371.99</v>
      </c>
      <c r="J62" s="157">
        <f t="shared" si="5"/>
        <v>19161525.899999999</v>
      </c>
      <c r="K62" s="157">
        <f t="shared" ref="K62:K68" si="8">J62</f>
        <v>19161525.899999999</v>
      </c>
    </row>
    <row r="63" spans="1:11" s="147" customFormat="1" ht="36" customHeight="1" x14ac:dyDescent="0.2">
      <c r="A63" s="324" t="s">
        <v>418</v>
      </c>
      <c r="B63" s="323"/>
      <c r="C63" s="320" t="s">
        <v>534</v>
      </c>
      <c r="D63" s="321">
        <f>D64+D65</f>
        <v>22508796.590000004</v>
      </c>
      <c r="E63" s="321">
        <f t="shared" si="7"/>
        <v>22508796.590000004</v>
      </c>
      <c r="F63" s="321">
        <f>F64+F65</f>
        <v>3347270.69</v>
      </c>
      <c r="G63" s="321"/>
      <c r="H63" s="321"/>
      <c r="I63" s="321">
        <f>I64+I65</f>
        <v>3347270.69</v>
      </c>
      <c r="J63" s="321">
        <f>D63-I63</f>
        <v>19161525.900000002</v>
      </c>
      <c r="K63" s="321">
        <f t="shared" si="8"/>
        <v>19161525.900000002</v>
      </c>
    </row>
    <row r="64" spans="1:11" s="147" customFormat="1" ht="28.5" customHeight="1" x14ac:dyDescent="0.2">
      <c r="A64" s="318" t="s">
        <v>442</v>
      </c>
      <c r="B64" s="246"/>
      <c r="C64" s="275" t="s">
        <v>535</v>
      </c>
      <c r="D64" s="106">
        <v>21383356.760000002</v>
      </c>
      <c r="E64" s="106">
        <f t="shared" si="7"/>
        <v>21383356.760000002</v>
      </c>
      <c r="F64" s="106">
        <v>3179907.15</v>
      </c>
      <c r="G64" s="106"/>
      <c r="H64" s="106"/>
      <c r="I64" s="106">
        <f t="shared" si="3"/>
        <v>3179907.15</v>
      </c>
      <c r="J64" s="106">
        <f t="shared" si="5"/>
        <v>18203449.610000003</v>
      </c>
      <c r="K64" s="106">
        <f t="shared" si="8"/>
        <v>18203449.610000003</v>
      </c>
    </row>
    <row r="65" spans="1:11" s="147" customFormat="1" ht="28.5" customHeight="1" x14ac:dyDescent="0.2">
      <c r="A65" s="318" t="s">
        <v>443</v>
      </c>
      <c r="B65" s="246"/>
      <c r="C65" s="275" t="s">
        <v>536</v>
      </c>
      <c r="D65" s="106">
        <v>1125439.83</v>
      </c>
      <c r="E65" s="106">
        <f t="shared" si="7"/>
        <v>1125439.83</v>
      </c>
      <c r="F65" s="106">
        <v>167363.54</v>
      </c>
      <c r="G65" s="106"/>
      <c r="H65" s="106"/>
      <c r="I65" s="106">
        <f t="shared" si="3"/>
        <v>167363.54</v>
      </c>
      <c r="J65" s="106">
        <f t="shared" si="5"/>
        <v>958076.29</v>
      </c>
      <c r="K65" s="106">
        <f t="shared" si="8"/>
        <v>958076.29</v>
      </c>
    </row>
    <row r="66" spans="1:11" s="147" customFormat="1" ht="34.5" customHeight="1" x14ac:dyDescent="0.2">
      <c r="A66" s="324" t="s">
        <v>418</v>
      </c>
      <c r="B66" s="323"/>
      <c r="C66" s="320" t="s">
        <v>537</v>
      </c>
      <c r="D66" s="321">
        <f>D67+D68</f>
        <v>4101.3</v>
      </c>
      <c r="E66" s="321">
        <f t="shared" si="7"/>
        <v>4101.3</v>
      </c>
      <c r="F66" s="321">
        <f>F67+F68</f>
        <v>4101.3</v>
      </c>
      <c r="G66" s="321"/>
      <c r="H66" s="321"/>
      <c r="I66" s="321">
        <f>I67+I68</f>
        <v>4101.3</v>
      </c>
      <c r="J66" s="321">
        <f>D66-I66</f>
        <v>0</v>
      </c>
      <c r="K66" s="321">
        <f t="shared" si="8"/>
        <v>0</v>
      </c>
    </row>
    <row r="67" spans="1:11" s="147" customFormat="1" ht="28.5" customHeight="1" x14ac:dyDescent="0.2">
      <c r="A67" s="318" t="s">
        <v>442</v>
      </c>
      <c r="B67" s="246"/>
      <c r="C67" s="275" t="s">
        <v>538</v>
      </c>
      <c r="D67" s="106">
        <v>3896.24</v>
      </c>
      <c r="E67" s="106">
        <f t="shared" si="7"/>
        <v>3896.24</v>
      </c>
      <c r="F67" s="106">
        <v>3896.24</v>
      </c>
      <c r="G67" s="106"/>
      <c r="H67" s="106"/>
      <c r="I67" s="106">
        <f t="shared" si="3"/>
        <v>3896.24</v>
      </c>
      <c r="J67" s="106">
        <f t="shared" si="5"/>
        <v>0</v>
      </c>
      <c r="K67" s="106">
        <f t="shared" si="8"/>
        <v>0</v>
      </c>
    </row>
    <row r="68" spans="1:11" s="147" customFormat="1" ht="28.5" customHeight="1" x14ac:dyDescent="0.2">
      <c r="A68" s="318" t="s">
        <v>443</v>
      </c>
      <c r="B68" s="246"/>
      <c r="C68" s="275" t="s">
        <v>539</v>
      </c>
      <c r="D68" s="106">
        <v>205.06</v>
      </c>
      <c r="E68" s="106">
        <f t="shared" si="7"/>
        <v>205.06</v>
      </c>
      <c r="F68" s="106">
        <v>205.06</v>
      </c>
      <c r="G68" s="106"/>
      <c r="H68" s="106"/>
      <c r="I68" s="106">
        <f t="shared" si="3"/>
        <v>205.06</v>
      </c>
      <c r="J68" s="106">
        <f t="shared" si="5"/>
        <v>0</v>
      </c>
      <c r="K68" s="106">
        <f t="shared" si="8"/>
        <v>0</v>
      </c>
    </row>
    <row r="69" spans="1:11" s="147" customFormat="1" ht="38.25" customHeight="1" x14ac:dyDescent="0.2">
      <c r="A69" s="253" t="s">
        <v>525</v>
      </c>
      <c r="B69" s="246"/>
      <c r="C69" s="278" t="s">
        <v>518</v>
      </c>
      <c r="D69" s="157">
        <f>D72+D73+D74+D75</f>
        <v>52392583.289999999</v>
      </c>
      <c r="E69" s="157">
        <f t="shared" si="7"/>
        <v>52392583.289999999</v>
      </c>
      <c r="F69" s="157">
        <f>F70+F71</f>
        <v>0</v>
      </c>
      <c r="G69" s="157"/>
      <c r="H69" s="157"/>
      <c r="I69" s="157">
        <f>I72+I73+I74+I75</f>
        <v>0</v>
      </c>
      <c r="J69" s="157">
        <f t="shared" si="5"/>
        <v>52392583.289999999</v>
      </c>
      <c r="K69" s="157">
        <f>E69-I69</f>
        <v>52392583.289999999</v>
      </c>
    </row>
    <row r="70" spans="1:11" s="147" customFormat="1" ht="38.25" customHeight="1" x14ac:dyDescent="0.2">
      <c r="A70" s="325" t="s">
        <v>526</v>
      </c>
      <c r="B70" s="225"/>
      <c r="C70" s="252" t="s">
        <v>518</v>
      </c>
      <c r="D70" s="226">
        <f>D72+D74</f>
        <v>44533938.93</v>
      </c>
      <c r="E70" s="226">
        <f t="shared" si="7"/>
        <v>44533938.93</v>
      </c>
      <c r="F70" s="226">
        <f>F72+F74</f>
        <v>0</v>
      </c>
      <c r="G70" s="226"/>
      <c r="H70" s="226"/>
      <c r="I70" s="226">
        <f>I72+I74</f>
        <v>0</v>
      </c>
      <c r="J70" s="226">
        <f t="shared" si="5"/>
        <v>44533938.93</v>
      </c>
      <c r="K70" s="226">
        <f>E70-I70</f>
        <v>44533938.93</v>
      </c>
    </row>
    <row r="71" spans="1:11" s="147" customFormat="1" ht="38.25" customHeight="1" x14ac:dyDescent="0.2">
      <c r="A71" s="325" t="s">
        <v>527</v>
      </c>
      <c r="B71" s="225"/>
      <c r="C71" s="252" t="s">
        <v>518</v>
      </c>
      <c r="D71" s="226">
        <f>D73+D75</f>
        <v>7858644.3600000003</v>
      </c>
      <c r="E71" s="226">
        <f t="shared" si="7"/>
        <v>7858644.3600000003</v>
      </c>
      <c r="F71" s="226">
        <f>F73+F75</f>
        <v>0</v>
      </c>
      <c r="G71" s="226"/>
      <c r="H71" s="226"/>
      <c r="I71" s="226">
        <f>I73+I75</f>
        <v>0</v>
      </c>
      <c r="J71" s="226">
        <f>D71-I71</f>
        <v>7858644.3600000003</v>
      </c>
      <c r="K71" s="226">
        <f>J71</f>
        <v>7858644.3600000003</v>
      </c>
    </row>
    <row r="72" spans="1:11" s="147" customFormat="1" ht="34.5" customHeight="1" x14ac:dyDescent="0.2">
      <c r="A72" s="325" t="s">
        <v>526</v>
      </c>
      <c r="B72" s="247" t="s">
        <v>70</v>
      </c>
      <c r="C72" s="275" t="s">
        <v>470</v>
      </c>
      <c r="D72" s="106">
        <v>44533938.93</v>
      </c>
      <c r="E72" s="106">
        <f t="shared" si="4"/>
        <v>44533938.93</v>
      </c>
      <c r="F72" s="106"/>
      <c r="G72" s="106"/>
      <c r="H72" s="106"/>
      <c r="I72" s="106">
        <f t="shared" ref="I72:I88" si="9">F72</f>
        <v>0</v>
      </c>
      <c r="J72" s="111">
        <f>D72-F72</f>
        <v>44533938.93</v>
      </c>
      <c r="K72" s="111">
        <f>E72-I72</f>
        <v>44533938.93</v>
      </c>
    </row>
    <row r="73" spans="1:11" s="147" customFormat="1" ht="41.25" customHeight="1" x14ac:dyDescent="0.2">
      <c r="A73" s="325" t="s">
        <v>527</v>
      </c>
      <c r="B73" s="247"/>
      <c r="C73" s="275" t="s">
        <v>471</v>
      </c>
      <c r="D73" s="106">
        <v>7858644.3600000003</v>
      </c>
      <c r="E73" s="106">
        <f t="shared" si="4"/>
        <v>7858644.3600000003</v>
      </c>
      <c r="F73" s="106"/>
      <c r="G73" s="106"/>
      <c r="H73" s="106"/>
      <c r="I73" s="106">
        <f t="shared" si="9"/>
        <v>0</v>
      </c>
      <c r="J73" s="111">
        <f>D73-F73</f>
        <v>7858644.3600000003</v>
      </c>
      <c r="K73" s="111">
        <f>J73</f>
        <v>7858644.3600000003</v>
      </c>
    </row>
    <row r="74" spans="1:11" s="147" customFormat="1" ht="34.5" customHeight="1" x14ac:dyDescent="0.2">
      <c r="A74" s="325" t="s">
        <v>526</v>
      </c>
      <c r="B74" s="247"/>
      <c r="C74" s="275" t="s">
        <v>472</v>
      </c>
      <c r="D74" s="106"/>
      <c r="E74" s="106">
        <f t="shared" si="4"/>
        <v>0</v>
      </c>
      <c r="F74" s="106"/>
      <c r="G74" s="106"/>
      <c r="H74" s="106"/>
      <c r="I74" s="106">
        <f>F74</f>
        <v>0</v>
      </c>
      <c r="J74" s="111">
        <f>D74-I74</f>
        <v>0</v>
      </c>
      <c r="K74" s="111">
        <f>J74</f>
        <v>0</v>
      </c>
    </row>
    <row r="75" spans="1:11" s="147" customFormat="1" ht="35.25" customHeight="1" x14ac:dyDescent="0.2">
      <c r="A75" s="325" t="s">
        <v>527</v>
      </c>
      <c r="B75" s="247" t="s">
        <v>70</v>
      </c>
      <c r="C75" s="275" t="s">
        <v>473</v>
      </c>
      <c r="D75" s="106"/>
      <c r="E75" s="106">
        <f t="shared" si="4"/>
        <v>0</v>
      </c>
      <c r="F75" s="106"/>
      <c r="G75" s="106"/>
      <c r="H75" s="106"/>
      <c r="I75" s="106">
        <f t="shared" si="9"/>
        <v>0</v>
      </c>
      <c r="J75" s="111">
        <f>D75-I75</f>
        <v>0</v>
      </c>
      <c r="K75" s="111">
        <f t="shared" si="6"/>
        <v>0</v>
      </c>
    </row>
    <row r="76" spans="1:11" s="147" customFormat="1" ht="22.5" hidden="1" customHeight="1" x14ac:dyDescent="0.2">
      <c r="A76" s="250" t="s">
        <v>384</v>
      </c>
      <c r="B76" s="247" t="s">
        <v>70</v>
      </c>
      <c r="C76" s="93" t="s">
        <v>410</v>
      </c>
      <c r="D76" s="106"/>
      <c r="E76" s="106">
        <f t="shared" si="4"/>
        <v>0</v>
      </c>
      <c r="F76" s="106"/>
      <c r="G76" s="106"/>
      <c r="H76" s="106"/>
      <c r="I76" s="106">
        <f t="shared" si="9"/>
        <v>0</v>
      </c>
      <c r="J76" s="111">
        <f>D76-I76</f>
        <v>0</v>
      </c>
      <c r="K76" s="111">
        <f>E76-I76</f>
        <v>0</v>
      </c>
    </row>
    <row r="77" spans="1:11" s="147" customFormat="1" ht="22.5" customHeight="1" x14ac:dyDescent="0.2">
      <c r="A77" s="253" t="s">
        <v>445</v>
      </c>
      <c r="B77" s="246"/>
      <c r="C77" s="278" t="s">
        <v>474</v>
      </c>
      <c r="D77" s="157">
        <f>D78+D81</f>
        <v>0</v>
      </c>
      <c r="E77" s="157">
        <f>D77</f>
        <v>0</v>
      </c>
      <c r="F77" s="157">
        <f>F78+F81</f>
        <v>0</v>
      </c>
      <c r="G77" s="157"/>
      <c r="H77" s="157"/>
      <c r="I77" s="157">
        <f>F77</f>
        <v>0</v>
      </c>
      <c r="J77" s="169">
        <f>D77-I77</f>
        <v>0</v>
      </c>
      <c r="K77" s="169">
        <f>E77-I77</f>
        <v>0</v>
      </c>
    </row>
    <row r="78" spans="1:11" s="147" customFormat="1" ht="22.5" customHeight="1" x14ac:dyDescent="0.2">
      <c r="A78" s="319" t="s">
        <v>460</v>
      </c>
      <c r="B78" s="323"/>
      <c r="C78" s="320" t="s">
        <v>475</v>
      </c>
      <c r="D78" s="321">
        <f>D79+D80</f>
        <v>0</v>
      </c>
      <c r="E78" s="321">
        <f>D78</f>
        <v>0</v>
      </c>
      <c r="F78" s="321">
        <f>F79+F80</f>
        <v>0</v>
      </c>
      <c r="G78" s="321"/>
      <c r="H78" s="321"/>
      <c r="I78" s="321">
        <f>F78</f>
        <v>0</v>
      </c>
      <c r="J78" s="322">
        <f>D78-I78</f>
        <v>0</v>
      </c>
      <c r="K78" s="322">
        <f>J78</f>
        <v>0</v>
      </c>
    </row>
    <row r="79" spans="1:11" s="147" customFormat="1" ht="22.5" customHeight="1" x14ac:dyDescent="0.2">
      <c r="A79" s="250" t="s">
        <v>444</v>
      </c>
      <c r="B79" s="247"/>
      <c r="C79" s="275" t="s">
        <v>476</v>
      </c>
      <c r="D79" s="106"/>
      <c r="E79" s="106">
        <f>D79</f>
        <v>0</v>
      </c>
      <c r="F79" s="106"/>
      <c r="G79" s="106"/>
      <c r="H79" s="106"/>
      <c r="I79" s="106">
        <f>F79</f>
        <v>0</v>
      </c>
      <c r="J79" s="111">
        <f>K79</f>
        <v>0</v>
      </c>
      <c r="K79" s="111">
        <f>E79-I79</f>
        <v>0</v>
      </c>
    </row>
    <row r="80" spans="1:11" s="147" customFormat="1" ht="22.5" customHeight="1" x14ac:dyDescent="0.2">
      <c r="A80" s="250" t="s">
        <v>444</v>
      </c>
      <c r="B80" s="247"/>
      <c r="C80" s="275" t="s">
        <v>477</v>
      </c>
      <c r="D80" s="106"/>
      <c r="E80" s="106">
        <f>D80</f>
        <v>0</v>
      </c>
      <c r="F80" s="106"/>
      <c r="G80" s="106"/>
      <c r="H80" s="106"/>
      <c r="I80" s="106">
        <f>F80</f>
        <v>0</v>
      </c>
      <c r="J80" s="111">
        <f>K80</f>
        <v>0</v>
      </c>
      <c r="K80" s="111">
        <f>E80-I80</f>
        <v>0</v>
      </c>
    </row>
    <row r="81" spans="1:11" s="147" customFormat="1" ht="22.5" customHeight="1" x14ac:dyDescent="0.2">
      <c r="A81" s="319" t="s">
        <v>445</v>
      </c>
      <c r="B81" s="246"/>
      <c r="C81" s="320" t="s">
        <v>478</v>
      </c>
      <c r="D81" s="321">
        <f>D82+D83</f>
        <v>0</v>
      </c>
      <c r="E81" s="321">
        <f>E82+E83</f>
        <v>0</v>
      </c>
      <c r="F81" s="321">
        <f>F82+F83</f>
        <v>0</v>
      </c>
      <c r="G81" s="321"/>
      <c r="H81" s="321"/>
      <c r="I81" s="321">
        <f>I82+I83</f>
        <v>0</v>
      </c>
      <c r="J81" s="322">
        <f>D81-I81</f>
        <v>0</v>
      </c>
      <c r="K81" s="322">
        <f>E81-I81</f>
        <v>0</v>
      </c>
    </row>
    <row r="82" spans="1:11" s="147" customFormat="1" ht="22.5" customHeight="1" x14ac:dyDescent="0.2">
      <c r="A82" s="250" t="s">
        <v>419</v>
      </c>
      <c r="B82" s="247"/>
      <c r="C82" s="275" t="s">
        <v>479</v>
      </c>
      <c r="D82" s="106"/>
      <c r="E82" s="106">
        <f>D82</f>
        <v>0</v>
      </c>
      <c r="F82" s="106"/>
      <c r="G82" s="106"/>
      <c r="H82" s="106"/>
      <c r="I82" s="106">
        <f>F82</f>
        <v>0</v>
      </c>
      <c r="J82" s="111">
        <f>D82-I82</f>
        <v>0</v>
      </c>
      <c r="K82" s="111">
        <f>J82</f>
        <v>0</v>
      </c>
    </row>
    <row r="83" spans="1:11" s="147" customFormat="1" ht="22.5" customHeight="1" x14ac:dyDescent="0.2">
      <c r="A83" s="250" t="s">
        <v>444</v>
      </c>
      <c r="B83" s="247"/>
      <c r="C83" s="275" t="s">
        <v>478</v>
      </c>
      <c r="D83" s="106"/>
      <c r="E83" s="106">
        <f>D83</f>
        <v>0</v>
      </c>
      <c r="F83" s="106"/>
      <c r="G83" s="106"/>
      <c r="H83" s="106"/>
      <c r="I83" s="106">
        <f>F83</f>
        <v>0</v>
      </c>
      <c r="J83" s="111">
        <f>D83-I83</f>
        <v>0</v>
      </c>
      <c r="K83" s="111">
        <f>J83</f>
        <v>0</v>
      </c>
    </row>
    <row r="84" spans="1:11" s="147" customFormat="1" ht="12.95" customHeight="1" x14ac:dyDescent="0.2">
      <c r="A84" s="250" t="s">
        <v>150</v>
      </c>
      <c r="B84" s="247" t="s">
        <v>70</v>
      </c>
      <c r="C84" s="93" t="s">
        <v>480</v>
      </c>
      <c r="D84" s="106">
        <v>7829163.79</v>
      </c>
      <c r="E84" s="106">
        <f t="shared" si="4"/>
        <v>7829163.79</v>
      </c>
      <c r="F84" s="106">
        <v>3412245</v>
      </c>
      <c r="G84" s="106"/>
      <c r="H84" s="106"/>
      <c r="I84" s="106">
        <f t="shared" si="9"/>
        <v>3412245</v>
      </c>
      <c r="J84" s="111">
        <f>D84-F84</f>
        <v>4416918.79</v>
      </c>
      <c r="K84" s="111">
        <f t="shared" si="6"/>
        <v>4416918.79</v>
      </c>
    </row>
    <row r="85" spans="1:11" s="147" customFormat="1" ht="24.75" customHeight="1" x14ac:dyDescent="0.2">
      <c r="A85" s="251" t="s">
        <v>528</v>
      </c>
      <c r="B85" s="247"/>
      <c r="C85" s="93" t="s">
        <v>481</v>
      </c>
      <c r="D85" s="106">
        <v>1880000</v>
      </c>
      <c r="E85" s="106">
        <f t="shared" si="4"/>
        <v>1880000</v>
      </c>
      <c r="F85" s="106">
        <v>1710450</v>
      </c>
      <c r="G85" s="106"/>
      <c r="H85" s="106"/>
      <c r="I85" s="106">
        <f>F85</f>
        <v>1710450</v>
      </c>
      <c r="J85" s="111">
        <f>E85-I85</f>
        <v>169550</v>
      </c>
      <c r="K85" s="111">
        <f t="shared" si="6"/>
        <v>169550</v>
      </c>
    </row>
    <row r="86" spans="1:11" s="147" customFormat="1" ht="24.75" customHeight="1" x14ac:dyDescent="0.2">
      <c r="A86" s="251" t="s">
        <v>529</v>
      </c>
      <c r="B86" s="247"/>
      <c r="C86" s="93" t="s">
        <v>482</v>
      </c>
      <c r="D86" s="106">
        <v>220000</v>
      </c>
      <c r="E86" s="106">
        <f t="shared" si="4"/>
        <v>220000</v>
      </c>
      <c r="F86" s="106"/>
      <c r="G86" s="106"/>
      <c r="H86" s="106"/>
      <c r="I86" s="106">
        <f>F86</f>
        <v>0</v>
      </c>
      <c r="J86" s="111">
        <f>D86-I86</f>
        <v>220000</v>
      </c>
      <c r="K86" s="111">
        <f t="shared" si="6"/>
        <v>220000</v>
      </c>
    </row>
    <row r="87" spans="1:11" s="147" customFormat="1" ht="18.75" customHeight="1" x14ac:dyDescent="0.2">
      <c r="A87" s="250" t="s">
        <v>199</v>
      </c>
      <c r="B87" s="247" t="s">
        <v>70</v>
      </c>
      <c r="C87" s="93" t="s">
        <v>483</v>
      </c>
      <c r="D87" s="106"/>
      <c r="E87" s="106">
        <f t="shared" si="4"/>
        <v>0</v>
      </c>
      <c r="F87" s="106"/>
      <c r="G87" s="106"/>
      <c r="H87" s="106"/>
      <c r="I87" s="106">
        <f t="shared" si="9"/>
        <v>0</v>
      </c>
      <c r="J87" s="111">
        <f>D87-F87</f>
        <v>0</v>
      </c>
      <c r="K87" s="111">
        <f t="shared" si="6"/>
        <v>0</v>
      </c>
    </row>
    <row r="88" spans="1:11" s="147" customFormat="1" ht="2.25" hidden="1" customHeight="1" x14ac:dyDescent="0.2">
      <c r="A88" s="251"/>
      <c r="B88" s="247" t="s">
        <v>70</v>
      </c>
      <c r="C88" s="93"/>
      <c r="D88" s="106"/>
      <c r="E88" s="106">
        <f>D88</f>
        <v>0</v>
      </c>
      <c r="F88" s="106"/>
      <c r="G88" s="106"/>
      <c r="H88" s="106"/>
      <c r="I88" s="106">
        <f t="shared" si="9"/>
        <v>0</v>
      </c>
      <c r="J88" s="111">
        <f>D88-F88</f>
        <v>0</v>
      </c>
      <c r="K88" s="111">
        <f t="shared" si="6"/>
        <v>0</v>
      </c>
    </row>
    <row r="89" spans="1:11" s="147" customFormat="1" ht="11.25" hidden="1" customHeight="1" x14ac:dyDescent="0.2">
      <c r="A89" s="250"/>
      <c r="B89" s="247"/>
      <c r="C89" s="93"/>
      <c r="D89" s="106"/>
      <c r="E89" s="106"/>
      <c r="F89" s="106"/>
      <c r="G89" s="106"/>
      <c r="H89" s="106"/>
      <c r="I89" s="106"/>
      <c r="J89" s="93"/>
      <c r="K89" s="111">
        <f t="shared" si="6"/>
        <v>0</v>
      </c>
    </row>
    <row r="90" spans="1:11" s="147" customFormat="1" ht="24" customHeight="1" x14ac:dyDescent="0.2">
      <c r="A90" s="256" t="s">
        <v>287</v>
      </c>
      <c r="B90" s="246" t="s">
        <v>70</v>
      </c>
      <c r="C90" s="158" t="s">
        <v>55</v>
      </c>
      <c r="D90" s="157">
        <f>D91</f>
        <v>200000</v>
      </c>
      <c r="E90" s="157">
        <f>D90</f>
        <v>200000</v>
      </c>
      <c r="F90" s="157">
        <f>F91</f>
        <v>0</v>
      </c>
      <c r="G90" s="106"/>
      <c r="H90" s="106"/>
      <c r="I90" s="157">
        <f>F90</f>
        <v>0</v>
      </c>
      <c r="J90" s="157">
        <f>D90-F90</f>
        <v>200000</v>
      </c>
      <c r="K90" s="169">
        <f>D90-F90</f>
        <v>200000</v>
      </c>
    </row>
    <row r="91" spans="1:11" s="147" customFormat="1" ht="37.5" customHeight="1" x14ac:dyDescent="0.2">
      <c r="A91" s="251" t="s">
        <v>286</v>
      </c>
      <c r="B91" s="247" t="s">
        <v>70</v>
      </c>
      <c r="C91" s="93" t="s">
        <v>484</v>
      </c>
      <c r="D91" s="106">
        <v>200000</v>
      </c>
      <c r="E91" s="106">
        <f>D91</f>
        <v>200000</v>
      </c>
      <c r="F91" s="106"/>
      <c r="G91" s="106"/>
      <c r="H91" s="106"/>
      <c r="I91" s="106">
        <f>F91</f>
        <v>0</v>
      </c>
      <c r="J91" s="111">
        <f>D91-F91</f>
        <v>200000</v>
      </c>
      <c r="K91" s="111">
        <f>D91-F91</f>
        <v>200000</v>
      </c>
    </row>
    <row r="92" spans="1:11" s="171" customFormat="1" ht="9.75" customHeight="1" x14ac:dyDescent="0.2">
      <c r="A92" s="226"/>
      <c r="B92" s="246"/>
      <c r="C92" s="157"/>
      <c r="D92" s="157"/>
      <c r="E92" s="157"/>
      <c r="F92" s="157"/>
      <c r="G92" s="157"/>
      <c r="H92" s="157"/>
      <c r="I92" s="157"/>
      <c r="J92" s="169">
        <f>D92-F92</f>
        <v>0</v>
      </c>
      <c r="K92" s="169">
        <f>E92-G92</f>
        <v>0</v>
      </c>
    </row>
    <row r="93" spans="1:11" s="147" customFormat="1" ht="21" customHeight="1" x14ac:dyDescent="0.2">
      <c r="A93" s="260" t="s">
        <v>380</v>
      </c>
      <c r="B93" s="246" t="s">
        <v>70</v>
      </c>
      <c r="C93" s="158" t="s">
        <v>219</v>
      </c>
      <c r="D93" s="157">
        <f>D100+D115+D128</f>
        <v>148076497.32999998</v>
      </c>
      <c r="E93" s="157">
        <f>D93</f>
        <v>148076497.32999998</v>
      </c>
      <c r="F93" s="157">
        <f>F100+F115+F128</f>
        <v>2064072.44</v>
      </c>
      <c r="G93" s="106"/>
      <c r="H93" s="106"/>
      <c r="I93" s="157">
        <f>I100+I116+I129</f>
        <v>2064072.44</v>
      </c>
      <c r="J93" s="209">
        <f>D93-I93</f>
        <v>146012424.88999999</v>
      </c>
      <c r="K93" s="169">
        <f>E93-I93</f>
        <v>146012424.88999999</v>
      </c>
    </row>
    <row r="94" spans="1:11" s="147" customFormat="1" ht="12.95" customHeight="1" x14ac:dyDescent="0.2">
      <c r="A94" s="250"/>
      <c r="B94" s="247"/>
      <c r="C94" s="93" t="s">
        <v>173</v>
      </c>
      <c r="D94" s="106"/>
      <c r="E94" s="106"/>
      <c r="F94" s="106"/>
      <c r="G94" s="106"/>
      <c r="H94" s="106"/>
      <c r="I94" s="106"/>
      <c r="J94" s="111"/>
      <c r="K94" s="111"/>
    </row>
    <row r="95" spans="1:11" s="147" customFormat="1" ht="0.75" customHeight="1" x14ac:dyDescent="0.2">
      <c r="A95" s="225"/>
      <c r="B95" s="247"/>
      <c r="C95" s="158"/>
      <c r="D95" s="106"/>
      <c r="E95" s="106"/>
      <c r="F95" s="106"/>
      <c r="G95" s="106"/>
      <c r="H95" s="106"/>
      <c r="I95" s="106"/>
      <c r="J95" s="111"/>
      <c r="K95" s="111"/>
    </row>
    <row r="96" spans="1:11" s="147" customFormat="1" ht="0.75" customHeight="1" x14ac:dyDescent="0.2">
      <c r="A96" s="225"/>
      <c r="B96" s="247"/>
      <c r="C96" s="158"/>
      <c r="D96" s="106"/>
      <c r="E96" s="106"/>
      <c r="F96" s="106"/>
      <c r="G96" s="106"/>
      <c r="H96" s="106"/>
      <c r="I96" s="106"/>
      <c r="J96" s="111"/>
      <c r="K96" s="111"/>
    </row>
    <row r="97" spans="1:11" s="147" customFormat="1" ht="0.75" customHeight="1" x14ac:dyDescent="0.2">
      <c r="A97" s="225"/>
      <c r="B97" s="247"/>
      <c r="C97" s="158"/>
      <c r="D97" s="106"/>
      <c r="E97" s="106"/>
      <c r="F97" s="106"/>
      <c r="G97" s="106"/>
      <c r="H97" s="106"/>
      <c r="I97" s="106"/>
      <c r="J97" s="111"/>
      <c r="K97" s="111"/>
    </row>
    <row r="98" spans="1:11" s="147" customFormat="1" ht="0.75" customHeight="1" x14ac:dyDescent="0.2">
      <c r="A98" s="225"/>
      <c r="B98" s="247"/>
      <c r="C98" s="158"/>
      <c r="D98" s="106"/>
      <c r="E98" s="106"/>
      <c r="F98" s="106"/>
      <c r="G98" s="106"/>
      <c r="H98" s="106"/>
      <c r="I98" s="106"/>
      <c r="J98" s="111"/>
      <c r="K98" s="111"/>
    </row>
    <row r="99" spans="1:11" s="147" customFormat="1" ht="0.75" customHeight="1" x14ac:dyDescent="0.2">
      <c r="A99" s="225"/>
      <c r="B99" s="247"/>
      <c r="C99" s="158"/>
      <c r="D99" s="106"/>
      <c r="E99" s="106"/>
      <c r="F99" s="106"/>
      <c r="G99" s="106"/>
      <c r="H99" s="106"/>
      <c r="I99" s="106"/>
      <c r="J99" s="111"/>
      <c r="K99" s="111"/>
    </row>
    <row r="100" spans="1:11" s="147" customFormat="1" ht="12.95" customHeight="1" x14ac:dyDescent="0.2">
      <c r="A100" s="225" t="s">
        <v>74</v>
      </c>
      <c r="B100" s="246" t="s">
        <v>70</v>
      </c>
      <c r="C100" s="158" t="s">
        <v>218</v>
      </c>
      <c r="D100" s="157">
        <f>D102+D103+D110</f>
        <v>4179279.51</v>
      </c>
      <c r="E100" s="157">
        <f>D100</f>
        <v>4179279.51</v>
      </c>
      <c r="F100" s="157">
        <f>F102+F110</f>
        <v>21691.200000000001</v>
      </c>
      <c r="G100" s="106"/>
      <c r="H100" s="106"/>
      <c r="I100" s="157">
        <f t="shared" ref="I100:I115" si="10">F100</f>
        <v>21691.200000000001</v>
      </c>
      <c r="J100" s="169">
        <f>J102+J110</f>
        <v>93382.8</v>
      </c>
      <c r="K100" s="169">
        <f>K102+K110</f>
        <v>93382.8</v>
      </c>
    </row>
    <row r="101" spans="1:11" s="147" customFormat="1" ht="12.95" customHeight="1" x14ac:dyDescent="0.2">
      <c r="A101" s="250"/>
      <c r="B101" s="247"/>
      <c r="C101" s="93"/>
      <c r="D101" s="106"/>
      <c r="E101" s="106"/>
      <c r="F101" s="106"/>
      <c r="G101" s="106"/>
      <c r="H101" s="106"/>
      <c r="I101" s="106">
        <f t="shared" si="10"/>
        <v>0</v>
      </c>
      <c r="J101" s="111">
        <f>E101-I101</f>
        <v>0</v>
      </c>
      <c r="K101" s="111">
        <f>E101-I101</f>
        <v>0</v>
      </c>
    </row>
    <row r="102" spans="1:11" s="147" customFormat="1" ht="12" customHeight="1" x14ac:dyDescent="0.2">
      <c r="A102" s="257" t="s">
        <v>288</v>
      </c>
      <c r="B102" s="247" t="s">
        <v>70</v>
      </c>
      <c r="C102" s="93" t="s">
        <v>540</v>
      </c>
      <c r="D102" s="106">
        <v>65074</v>
      </c>
      <c r="E102" s="106">
        <f>D102</f>
        <v>65074</v>
      </c>
      <c r="F102" s="106">
        <v>21691.200000000001</v>
      </c>
      <c r="G102" s="106"/>
      <c r="H102" s="106"/>
      <c r="I102" s="106">
        <f t="shared" si="10"/>
        <v>21691.200000000001</v>
      </c>
      <c r="J102" s="111">
        <f>D102-F102</f>
        <v>43382.8</v>
      </c>
      <c r="K102" s="111">
        <f>E102-I102</f>
        <v>43382.8</v>
      </c>
    </row>
    <row r="103" spans="1:11" s="147" customFormat="1" ht="19.5" customHeight="1" x14ac:dyDescent="0.2">
      <c r="A103" s="311" t="s">
        <v>542</v>
      </c>
      <c r="B103" s="246"/>
      <c r="C103" s="278" t="s">
        <v>546</v>
      </c>
      <c r="D103" s="157">
        <f>D104+D106</f>
        <v>4064205.51</v>
      </c>
      <c r="E103" s="157">
        <f>E104+E106</f>
        <v>4064205.51</v>
      </c>
      <c r="F103" s="157"/>
      <c r="G103" s="157"/>
      <c r="H103" s="157"/>
      <c r="I103" s="157"/>
      <c r="J103" s="169"/>
      <c r="K103" s="169"/>
    </row>
    <row r="104" spans="1:11" s="147" customFormat="1" ht="74.25" customHeight="1" x14ac:dyDescent="0.2">
      <c r="A104" s="311" t="s">
        <v>544</v>
      </c>
      <c r="B104" s="255"/>
      <c r="C104" s="262" t="s">
        <v>558</v>
      </c>
      <c r="D104" s="110">
        <f>D105</f>
        <v>3329741.28</v>
      </c>
      <c r="E104" s="110">
        <f>E105</f>
        <v>3329741.28</v>
      </c>
      <c r="F104" s="110"/>
      <c r="G104" s="110"/>
      <c r="H104" s="110"/>
      <c r="I104" s="110"/>
      <c r="J104" s="108"/>
      <c r="K104" s="108"/>
    </row>
    <row r="105" spans="1:11" s="147" customFormat="1" ht="32.25" customHeight="1" x14ac:dyDescent="0.2">
      <c r="A105" s="251" t="s">
        <v>543</v>
      </c>
      <c r="B105" s="255"/>
      <c r="C105" s="262" t="s">
        <v>559</v>
      </c>
      <c r="D105" s="110">
        <v>3329741.28</v>
      </c>
      <c r="E105" s="110">
        <f>D105</f>
        <v>3329741.28</v>
      </c>
      <c r="F105" s="110"/>
      <c r="G105" s="110"/>
      <c r="H105" s="110"/>
      <c r="I105" s="110"/>
      <c r="J105" s="108"/>
      <c r="K105" s="108"/>
    </row>
    <row r="106" spans="1:11" s="147" customFormat="1" ht="51.75" customHeight="1" x14ac:dyDescent="0.2">
      <c r="A106" s="311" t="s">
        <v>545</v>
      </c>
      <c r="B106" s="246"/>
      <c r="C106" s="278" t="s">
        <v>560</v>
      </c>
      <c r="D106" s="157">
        <f>D107</f>
        <v>734464.23</v>
      </c>
      <c r="E106" s="157">
        <f>E107</f>
        <v>734464.23</v>
      </c>
      <c r="F106" s="157"/>
      <c r="G106" s="157"/>
      <c r="H106" s="157"/>
      <c r="I106" s="157"/>
      <c r="J106" s="169"/>
      <c r="K106" s="169"/>
    </row>
    <row r="107" spans="1:11" s="147" customFormat="1" ht="105" customHeight="1" x14ac:dyDescent="0.2">
      <c r="A107" s="311" t="s">
        <v>547</v>
      </c>
      <c r="B107" s="246"/>
      <c r="C107" s="278" t="s">
        <v>560</v>
      </c>
      <c r="D107" s="157">
        <f>D108+D109</f>
        <v>734464.23</v>
      </c>
      <c r="E107" s="157">
        <f>E108+E109</f>
        <v>734464.23</v>
      </c>
      <c r="F107" s="157"/>
      <c r="G107" s="157"/>
      <c r="H107" s="157"/>
      <c r="I107" s="157"/>
      <c r="J107" s="169"/>
      <c r="K107" s="169"/>
    </row>
    <row r="108" spans="1:11" s="147" customFormat="1" ht="42" customHeight="1" x14ac:dyDescent="0.2">
      <c r="A108" s="251" t="s">
        <v>562</v>
      </c>
      <c r="B108" s="246"/>
      <c r="C108" s="275" t="s">
        <v>561</v>
      </c>
      <c r="D108" s="106">
        <v>33633.75</v>
      </c>
      <c r="E108" s="106">
        <f t="shared" ref="E108:E113" si="11">D108</f>
        <v>33633.75</v>
      </c>
      <c r="F108" s="106"/>
      <c r="G108" s="106"/>
      <c r="H108" s="106"/>
      <c r="I108" s="106"/>
      <c r="J108" s="111"/>
      <c r="K108" s="111"/>
    </row>
    <row r="109" spans="1:11" s="147" customFormat="1" ht="33" customHeight="1" x14ac:dyDescent="0.2">
      <c r="A109" s="251" t="s">
        <v>563</v>
      </c>
      <c r="B109" s="247"/>
      <c r="C109" s="275" t="s">
        <v>561</v>
      </c>
      <c r="D109" s="106">
        <v>700830.48</v>
      </c>
      <c r="E109" s="106">
        <f t="shared" si="11"/>
        <v>700830.48</v>
      </c>
      <c r="F109" s="106"/>
      <c r="G109" s="106"/>
      <c r="H109" s="106"/>
      <c r="I109" s="106"/>
      <c r="J109" s="111"/>
      <c r="K109" s="111"/>
    </row>
    <row r="110" spans="1:11" s="147" customFormat="1" ht="37.5" customHeight="1" x14ac:dyDescent="0.2">
      <c r="A110" s="311" t="s">
        <v>312</v>
      </c>
      <c r="B110" s="246" t="s">
        <v>70</v>
      </c>
      <c r="C110" s="158" t="s">
        <v>486</v>
      </c>
      <c r="D110" s="157">
        <f>D111+D112</f>
        <v>50000</v>
      </c>
      <c r="E110" s="157">
        <f t="shared" si="11"/>
        <v>50000</v>
      </c>
      <c r="F110" s="157">
        <f>F111+F112</f>
        <v>0</v>
      </c>
      <c r="G110" s="157"/>
      <c r="H110" s="157"/>
      <c r="I110" s="157">
        <f t="shared" si="10"/>
        <v>0</v>
      </c>
      <c r="J110" s="169">
        <f>J111+J112</f>
        <v>50000</v>
      </c>
      <c r="K110" s="169">
        <f>J110</f>
        <v>50000</v>
      </c>
    </row>
    <row r="111" spans="1:11" s="147" customFormat="1" ht="43.5" customHeight="1" x14ac:dyDescent="0.2">
      <c r="A111" s="251" t="s">
        <v>286</v>
      </c>
      <c r="B111" s="247"/>
      <c r="C111" s="93" t="s">
        <v>485</v>
      </c>
      <c r="D111" s="106">
        <v>50000</v>
      </c>
      <c r="E111" s="106">
        <f t="shared" si="11"/>
        <v>50000</v>
      </c>
      <c r="F111" s="106"/>
      <c r="G111" s="106"/>
      <c r="H111" s="106"/>
      <c r="I111" s="106">
        <f t="shared" si="10"/>
        <v>0</v>
      </c>
      <c r="J111" s="111">
        <f>D111-I111</f>
        <v>50000</v>
      </c>
      <c r="K111" s="111">
        <f>J111</f>
        <v>50000</v>
      </c>
    </row>
    <row r="112" spans="1:11" s="147" customFormat="1" ht="12" customHeight="1" x14ac:dyDescent="0.2">
      <c r="A112" s="257" t="s">
        <v>313</v>
      </c>
      <c r="B112" s="247"/>
      <c r="C112" s="93" t="s">
        <v>487</v>
      </c>
      <c r="D112" s="106"/>
      <c r="E112" s="106">
        <f t="shared" si="11"/>
        <v>0</v>
      </c>
      <c r="F112" s="106"/>
      <c r="G112" s="106"/>
      <c r="H112" s="106"/>
      <c r="I112" s="106">
        <f t="shared" si="10"/>
        <v>0</v>
      </c>
      <c r="J112" s="111">
        <f>D112-I112</f>
        <v>0</v>
      </c>
      <c r="K112" s="111">
        <f>J112</f>
        <v>0</v>
      </c>
    </row>
    <row r="113" spans="1:11" s="147" customFormat="1" ht="12.95" customHeight="1" x14ac:dyDescent="0.2">
      <c r="A113" s="254"/>
      <c r="B113" s="247" t="s">
        <v>70</v>
      </c>
      <c r="C113" s="93"/>
      <c r="D113" s="106"/>
      <c r="E113" s="106">
        <f t="shared" si="11"/>
        <v>0</v>
      </c>
      <c r="F113" s="106"/>
      <c r="G113" s="106"/>
      <c r="H113" s="106"/>
      <c r="I113" s="106">
        <f t="shared" si="10"/>
        <v>0</v>
      </c>
      <c r="J113" s="111">
        <f>D113-F113</f>
        <v>0</v>
      </c>
      <c r="K113" s="111">
        <f>E113-I113</f>
        <v>0</v>
      </c>
    </row>
    <row r="114" spans="1:11" s="147" customFormat="1" ht="0.75" customHeight="1" x14ac:dyDescent="0.2">
      <c r="A114" s="250"/>
      <c r="B114" s="247"/>
      <c r="C114" s="93"/>
      <c r="D114" s="106"/>
      <c r="E114" s="106"/>
      <c r="F114" s="106"/>
      <c r="G114" s="106"/>
      <c r="H114" s="106"/>
      <c r="I114" s="106">
        <f t="shared" si="10"/>
        <v>0</v>
      </c>
      <c r="J114" s="111">
        <f>D114-F114</f>
        <v>0</v>
      </c>
      <c r="K114" s="111">
        <f>E114-I114</f>
        <v>0</v>
      </c>
    </row>
    <row r="115" spans="1:11" s="147" customFormat="1" ht="12.95" customHeight="1" x14ac:dyDescent="0.2">
      <c r="A115" s="225" t="s">
        <v>247</v>
      </c>
      <c r="B115" s="247"/>
      <c r="C115" s="158" t="s">
        <v>217</v>
      </c>
      <c r="D115" s="157">
        <f>D116+D119+D122+D125</f>
        <v>131882173</v>
      </c>
      <c r="E115" s="157">
        <f>D115</f>
        <v>131882173</v>
      </c>
      <c r="F115" s="157">
        <f>F116+F119+F125</f>
        <v>372203.28</v>
      </c>
      <c r="G115" s="106"/>
      <c r="H115" s="106"/>
      <c r="I115" s="106">
        <f t="shared" si="10"/>
        <v>372203.28</v>
      </c>
      <c r="J115" s="175" t="s">
        <v>290</v>
      </c>
      <c r="K115" s="169">
        <f>E115-I115</f>
        <v>131509969.72</v>
      </c>
    </row>
    <row r="116" spans="1:11" s="147" customFormat="1" ht="29.25" customHeight="1" x14ac:dyDescent="0.2">
      <c r="A116" s="252" t="s">
        <v>289</v>
      </c>
      <c r="B116" s="246" t="s">
        <v>70</v>
      </c>
      <c r="C116" s="158" t="s">
        <v>217</v>
      </c>
      <c r="D116" s="157">
        <f>D117</f>
        <v>1638653</v>
      </c>
      <c r="E116" s="157">
        <f>E117</f>
        <v>1638653</v>
      </c>
      <c r="F116" s="157">
        <f>F117</f>
        <v>372203.28</v>
      </c>
      <c r="G116" s="106"/>
      <c r="H116" s="106"/>
      <c r="I116" s="157">
        <f>I117</f>
        <v>372203.28</v>
      </c>
      <c r="J116" s="169">
        <f>D116-I116</f>
        <v>1266449.72</v>
      </c>
      <c r="K116" s="169">
        <f>J116</f>
        <v>1266449.72</v>
      </c>
    </row>
    <row r="117" spans="1:11" s="147" customFormat="1" ht="12.95" customHeight="1" x14ac:dyDescent="0.2">
      <c r="A117" s="255" t="s">
        <v>291</v>
      </c>
      <c r="B117" s="247" t="s">
        <v>70</v>
      </c>
      <c r="C117" s="93" t="s">
        <v>488</v>
      </c>
      <c r="D117" s="106">
        <v>1638653</v>
      </c>
      <c r="E117" s="106">
        <f>D117</f>
        <v>1638653</v>
      </c>
      <c r="F117" s="106">
        <v>372203.28</v>
      </c>
      <c r="G117" s="106"/>
      <c r="H117" s="106"/>
      <c r="I117" s="106">
        <f>F117</f>
        <v>372203.28</v>
      </c>
      <c r="J117" s="111">
        <f>D117-I117</f>
        <v>1266449.72</v>
      </c>
      <c r="K117" s="111">
        <f>J117</f>
        <v>1266449.72</v>
      </c>
    </row>
    <row r="118" spans="1:11" s="147" customFormat="1" ht="12.75" hidden="1" customHeight="1" x14ac:dyDescent="0.2">
      <c r="A118" s="255"/>
      <c r="B118" s="247"/>
      <c r="C118" s="93"/>
      <c r="D118" s="106"/>
      <c r="E118" s="106"/>
      <c r="F118" s="106"/>
      <c r="G118" s="106"/>
      <c r="H118" s="106"/>
      <c r="I118" s="106"/>
      <c r="J118" s="111"/>
      <c r="K118" s="111"/>
    </row>
    <row r="119" spans="1:11" s="147" customFormat="1" ht="25.5" customHeight="1" x14ac:dyDescent="0.2">
      <c r="A119" s="279" t="s">
        <v>431</v>
      </c>
      <c r="B119" s="247"/>
      <c r="C119" s="158" t="s">
        <v>553</v>
      </c>
      <c r="D119" s="157">
        <f>D120+D121</f>
        <v>752000</v>
      </c>
      <c r="E119" s="157">
        <f t="shared" ref="E119:E129" si="12">D119</f>
        <v>752000</v>
      </c>
      <c r="F119" s="157">
        <f>F123+F124</f>
        <v>0</v>
      </c>
      <c r="G119" s="157"/>
      <c r="H119" s="157"/>
      <c r="I119" s="157">
        <f>I124</f>
        <v>0</v>
      </c>
      <c r="J119" s="169">
        <f t="shared" ref="J119:J126" si="13">D119-I119</f>
        <v>752000</v>
      </c>
      <c r="K119" s="169">
        <f t="shared" ref="K119:K126" si="14">J119</f>
        <v>752000</v>
      </c>
    </row>
    <row r="120" spans="1:11" s="147" customFormat="1" ht="39" customHeight="1" x14ac:dyDescent="0.2">
      <c r="A120" s="251" t="s">
        <v>548</v>
      </c>
      <c r="B120" s="247"/>
      <c r="C120" s="93" t="s">
        <v>549</v>
      </c>
      <c r="D120" s="157">
        <v>152000</v>
      </c>
      <c r="E120" s="157">
        <f>D120</f>
        <v>152000</v>
      </c>
      <c r="F120" s="157"/>
      <c r="G120" s="157"/>
      <c r="H120" s="157"/>
      <c r="I120" s="157">
        <f>F120</f>
        <v>0</v>
      </c>
      <c r="J120" s="169">
        <f t="shared" si="13"/>
        <v>152000</v>
      </c>
      <c r="K120" s="169">
        <f t="shared" si="14"/>
        <v>152000</v>
      </c>
    </row>
    <row r="121" spans="1:11" s="147" customFormat="1" ht="25.5" customHeight="1" x14ac:dyDescent="0.2">
      <c r="A121" s="315" t="s">
        <v>550</v>
      </c>
      <c r="B121" s="247"/>
      <c r="C121" s="93" t="s">
        <v>551</v>
      </c>
      <c r="D121" s="157">
        <v>600000</v>
      </c>
      <c r="E121" s="157">
        <f>D121</f>
        <v>600000</v>
      </c>
      <c r="F121" s="157"/>
      <c r="G121" s="157"/>
      <c r="H121" s="157"/>
      <c r="I121" s="157">
        <f>F121</f>
        <v>0</v>
      </c>
      <c r="J121" s="169">
        <f t="shared" si="13"/>
        <v>600000</v>
      </c>
      <c r="K121" s="169">
        <f t="shared" si="14"/>
        <v>600000</v>
      </c>
    </row>
    <row r="122" spans="1:11" s="147" customFormat="1" ht="64.5" customHeight="1" x14ac:dyDescent="0.2">
      <c r="A122" s="279" t="s">
        <v>552</v>
      </c>
      <c r="B122" s="247"/>
      <c r="C122" s="278" t="s">
        <v>491</v>
      </c>
      <c r="D122" s="157">
        <f>D124+D123</f>
        <v>129491520</v>
      </c>
      <c r="E122" s="157">
        <f t="shared" ref="E122" si="15">D122</f>
        <v>129491520</v>
      </c>
      <c r="F122" s="157">
        <f>F126+F127</f>
        <v>0</v>
      </c>
      <c r="G122" s="157"/>
      <c r="H122" s="157"/>
      <c r="I122" s="157">
        <f>I127</f>
        <v>0</v>
      </c>
      <c r="J122" s="169">
        <f t="shared" si="13"/>
        <v>129491520</v>
      </c>
      <c r="K122" s="169">
        <f t="shared" si="14"/>
        <v>129491520</v>
      </c>
    </row>
    <row r="123" spans="1:11" s="147" customFormat="1" ht="30.75" customHeight="1" x14ac:dyDescent="0.2">
      <c r="A123" s="250" t="s">
        <v>437</v>
      </c>
      <c r="B123" s="255"/>
      <c r="C123" s="262" t="s">
        <v>492</v>
      </c>
      <c r="D123" s="110">
        <v>123016944</v>
      </c>
      <c r="E123" s="110">
        <f t="shared" si="12"/>
        <v>123016944</v>
      </c>
      <c r="F123" s="110"/>
      <c r="G123" s="110"/>
      <c r="H123" s="110"/>
      <c r="I123" s="110">
        <f>F123</f>
        <v>0</v>
      </c>
      <c r="J123" s="108">
        <f t="shared" si="13"/>
        <v>123016944</v>
      </c>
      <c r="K123" s="108">
        <f t="shared" si="14"/>
        <v>123016944</v>
      </c>
    </row>
    <row r="124" spans="1:11" s="147" customFormat="1" ht="27" customHeight="1" x14ac:dyDescent="0.2">
      <c r="A124" s="250" t="s">
        <v>437</v>
      </c>
      <c r="B124" s="255"/>
      <c r="C124" s="262" t="s">
        <v>493</v>
      </c>
      <c r="D124" s="110">
        <v>6474576</v>
      </c>
      <c r="E124" s="110">
        <f t="shared" si="12"/>
        <v>6474576</v>
      </c>
      <c r="F124" s="110"/>
      <c r="G124" s="110"/>
      <c r="H124" s="110"/>
      <c r="I124" s="110">
        <f>F124</f>
        <v>0</v>
      </c>
      <c r="J124" s="108">
        <f t="shared" si="13"/>
        <v>6474576</v>
      </c>
      <c r="K124" s="108">
        <f t="shared" si="14"/>
        <v>6474576</v>
      </c>
    </row>
    <row r="125" spans="1:11" s="147" customFormat="1" ht="24.75" customHeight="1" x14ac:dyDescent="0.2">
      <c r="A125" s="252" t="s">
        <v>314</v>
      </c>
      <c r="B125" s="255"/>
      <c r="C125" s="225" t="s">
        <v>489</v>
      </c>
      <c r="D125" s="226">
        <f>D126</f>
        <v>0</v>
      </c>
      <c r="E125" s="226">
        <f>D125</f>
        <v>0</v>
      </c>
      <c r="F125" s="226">
        <f>F126</f>
        <v>0</v>
      </c>
      <c r="G125" s="226"/>
      <c r="H125" s="226"/>
      <c r="I125" s="226">
        <f>I126</f>
        <v>0</v>
      </c>
      <c r="J125" s="233">
        <f t="shared" si="13"/>
        <v>0</v>
      </c>
      <c r="K125" s="233">
        <f t="shared" si="14"/>
        <v>0</v>
      </c>
    </row>
    <row r="126" spans="1:11" s="147" customFormat="1" ht="41.25" customHeight="1" x14ac:dyDescent="0.2">
      <c r="A126" s="251" t="s">
        <v>286</v>
      </c>
      <c r="B126" s="247"/>
      <c r="C126" s="93" t="s">
        <v>490</v>
      </c>
      <c r="D126" s="106">
        <f>D127</f>
        <v>0</v>
      </c>
      <c r="E126" s="106">
        <f>D126</f>
        <v>0</v>
      </c>
      <c r="F126" s="106"/>
      <c r="G126" s="106"/>
      <c r="H126" s="106"/>
      <c r="I126" s="106">
        <f>F126</f>
        <v>0</v>
      </c>
      <c r="J126" s="111">
        <f t="shared" si="13"/>
        <v>0</v>
      </c>
      <c r="K126" s="111">
        <f t="shared" si="14"/>
        <v>0</v>
      </c>
    </row>
    <row r="127" spans="1:11" s="147" customFormat="1" ht="15" customHeight="1" x14ac:dyDescent="0.2">
      <c r="A127" s="250" t="s">
        <v>102</v>
      </c>
      <c r="B127" s="247"/>
      <c r="C127" s="93" t="s">
        <v>541</v>
      </c>
      <c r="D127" s="106"/>
      <c r="E127" s="106">
        <f>D127</f>
        <v>0</v>
      </c>
      <c r="F127" s="106"/>
      <c r="G127" s="106"/>
      <c r="H127" s="106"/>
      <c r="I127" s="106">
        <f>F127</f>
        <v>0</v>
      </c>
      <c r="J127" s="111">
        <f>D127-F127</f>
        <v>0</v>
      </c>
      <c r="K127" s="111">
        <f>E127-I127</f>
        <v>0</v>
      </c>
    </row>
    <row r="128" spans="1:11" s="147" customFormat="1" ht="12.95" customHeight="1" x14ac:dyDescent="0.2">
      <c r="A128" s="225" t="s">
        <v>5</v>
      </c>
      <c r="B128" s="246" t="s">
        <v>70</v>
      </c>
      <c r="C128" s="158" t="s">
        <v>216</v>
      </c>
      <c r="D128" s="157">
        <f>D129+D148+D153</f>
        <v>12015044.82</v>
      </c>
      <c r="E128" s="157">
        <f t="shared" si="12"/>
        <v>12015044.82</v>
      </c>
      <c r="F128" s="157">
        <f>F129+F148+F153</f>
        <v>1670177.96</v>
      </c>
      <c r="G128" s="106"/>
      <c r="H128" s="106"/>
      <c r="I128" s="157">
        <f>F128</f>
        <v>1670177.96</v>
      </c>
      <c r="J128" s="169">
        <f>D128-I128</f>
        <v>10344866.859999999</v>
      </c>
      <c r="K128" s="169">
        <f>E128-I128</f>
        <v>10344866.859999999</v>
      </c>
    </row>
    <row r="129" spans="1:11" s="147" customFormat="1" ht="35.25" customHeight="1" x14ac:dyDescent="0.2">
      <c r="A129" s="256" t="s">
        <v>286</v>
      </c>
      <c r="B129" s="246" t="s">
        <v>70</v>
      </c>
      <c r="C129" s="158" t="s">
        <v>215</v>
      </c>
      <c r="D129" s="157">
        <f>D131+D137+D141</f>
        <v>7933861.620000001</v>
      </c>
      <c r="E129" s="157">
        <f t="shared" si="12"/>
        <v>7933861.620000001</v>
      </c>
      <c r="F129" s="157">
        <f>F131+F137+F141</f>
        <v>1670177.96</v>
      </c>
      <c r="G129" s="157"/>
      <c r="H129" s="106"/>
      <c r="I129" s="157">
        <f>F129</f>
        <v>1670177.96</v>
      </c>
      <c r="J129" s="169">
        <f>D129-F129</f>
        <v>6263683.6600000011</v>
      </c>
      <c r="K129" s="169">
        <f>E129-I129</f>
        <v>6263683.6600000011</v>
      </c>
    </row>
    <row r="130" spans="1:11" s="147" customFormat="1" ht="0.75" customHeight="1" x14ac:dyDescent="0.2">
      <c r="A130" s="250"/>
      <c r="B130" s="247"/>
      <c r="C130" s="93" t="s">
        <v>309</v>
      </c>
      <c r="D130" s="157" t="s">
        <v>332</v>
      </c>
      <c r="E130" s="157"/>
      <c r="F130" s="106"/>
      <c r="G130" s="106"/>
      <c r="H130" s="106"/>
      <c r="I130" s="106"/>
      <c r="J130" s="111"/>
      <c r="K130" s="169"/>
    </row>
    <row r="131" spans="1:11" s="147" customFormat="1" ht="26.25" customHeight="1" x14ac:dyDescent="0.2">
      <c r="A131" s="256" t="s">
        <v>292</v>
      </c>
      <c r="B131" s="247" t="s">
        <v>70</v>
      </c>
      <c r="C131" s="158" t="s">
        <v>303</v>
      </c>
      <c r="D131" s="157">
        <f>D132+D133+D134+D135+D136</f>
        <v>3850000</v>
      </c>
      <c r="E131" s="157">
        <f t="shared" ref="E131:E164" si="16">D131</f>
        <v>3850000</v>
      </c>
      <c r="F131" s="157">
        <f>F132+F133+F134+F135+F136</f>
        <v>1450054.83</v>
      </c>
      <c r="G131" s="157"/>
      <c r="H131" s="157"/>
      <c r="I131" s="157">
        <f t="shared" ref="I131:I144" si="17">F131</f>
        <v>1450054.83</v>
      </c>
      <c r="J131" s="169">
        <f>D131-I131</f>
        <v>2399945.17</v>
      </c>
      <c r="K131" s="169">
        <f>E131-I131</f>
        <v>2399945.17</v>
      </c>
    </row>
    <row r="132" spans="1:11" s="147" customFormat="1" ht="12.95" customHeight="1" x14ac:dyDescent="0.2">
      <c r="A132" s="250" t="s">
        <v>378</v>
      </c>
      <c r="B132" s="247" t="s">
        <v>70</v>
      </c>
      <c r="C132" s="93" t="s">
        <v>494</v>
      </c>
      <c r="D132" s="106">
        <v>2100000</v>
      </c>
      <c r="E132" s="106">
        <f t="shared" si="16"/>
        <v>2100000</v>
      </c>
      <c r="F132" s="106">
        <v>753623.28</v>
      </c>
      <c r="G132" s="106"/>
      <c r="H132" s="106"/>
      <c r="I132" s="106">
        <f t="shared" si="17"/>
        <v>753623.28</v>
      </c>
      <c r="J132" s="111">
        <f>D132-I132</f>
        <v>1346376.72</v>
      </c>
      <c r="K132" s="111">
        <f>E132-I132</f>
        <v>1346376.72</v>
      </c>
    </row>
    <row r="133" spans="1:11" s="147" customFormat="1" ht="27" customHeight="1" x14ac:dyDescent="0.2">
      <c r="A133" s="251" t="s">
        <v>433</v>
      </c>
      <c r="B133" s="255" t="s">
        <v>70</v>
      </c>
      <c r="C133" s="255" t="s">
        <v>495</v>
      </c>
      <c r="D133" s="110">
        <v>750000</v>
      </c>
      <c r="E133" s="110">
        <f t="shared" si="16"/>
        <v>750000</v>
      </c>
      <c r="F133" s="110">
        <v>380034.95</v>
      </c>
      <c r="G133" s="110"/>
      <c r="H133" s="110"/>
      <c r="I133" s="110">
        <f t="shared" si="17"/>
        <v>380034.95</v>
      </c>
      <c r="J133" s="108">
        <f>D133-I133</f>
        <v>369965.05</v>
      </c>
      <c r="K133" s="108">
        <f>J133</f>
        <v>369965.05</v>
      </c>
    </row>
    <row r="134" spans="1:11" s="147" customFormat="1" ht="24.75" customHeight="1" x14ac:dyDescent="0.2">
      <c r="A134" s="251" t="s">
        <v>432</v>
      </c>
      <c r="B134" s="247" t="s">
        <v>70</v>
      </c>
      <c r="C134" s="93" t="s">
        <v>496</v>
      </c>
      <c r="D134" s="106">
        <v>100000</v>
      </c>
      <c r="E134" s="106">
        <f t="shared" si="16"/>
        <v>100000</v>
      </c>
      <c r="F134" s="106"/>
      <c r="G134" s="106"/>
      <c r="H134" s="106"/>
      <c r="I134" s="106">
        <f t="shared" si="17"/>
        <v>0</v>
      </c>
      <c r="J134" s="111">
        <f>D134-I134</f>
        <v>100000</v>
      </c>
      <c r="K134" s="111">
        <f>J134</f>
        <v>100000</v>
      </c>
    </row>
    <row r="135" spans="1:11" s="147" customFormat="1" ht="12.95" customHeight="1" x14ac:dyDescent="0.2">
      <c r="A135" s="250" t="s">
        <v>199</v>
      </c>
      <c r="B135" s="247" t="s">
        <v>70</v>
      </c>
      <c r="C135" s="93" t="s">
        <v>497</v>
      </c>
      <c r="D135" s="106">
        <v>600000</v>
      </c>
      <c r="E135" s="106">
        <f t="shared" si="16"/>
        <v>600000</v>
      </c>
      <c r="F135" s="106">
        <v>299426.59999999998</v>
      </c>
      <c r="G135" s="106"/>
      <c r="H135" s="106"/>
      <c r="I135" s="106">
        <f t="shared" si="17"/>
        <v>299426.59999999998</v>
      </c>
      <c r="J135" s="111">
        <f>D135-I135</f>
        <v>300573.40000000002</v>
      </c>
      <c r="K135" s="111">
        <f>E135-I135</f>
        <v>300573.40000000002</v>
      </c>
    </row>
    <row r="136" spans="1:11" s="147" customFormat="1" ht="12.95" customHeight="1" x14ac:dyDescent="0.2">
      <c r="A136" s="250" t="s">
        <v>200</v>
      </c>
      <c r="B136" s="247" t="s">
        <v>70</v>
      </c>
      <c r="C136" s="93" t="s">
        <v>498</v>
      </c>
      <c r="D136" s="106">
        <v>300000</v>
      </c>
      <c r="E136" s="106">
        <f t="shared" si="16"/>
        <v>300000</v>
      </c>
      <c r="F136" s="106">
        <v>16970</v>
      </c>
      <c r="G136" s="106"/>
      <c r="H136" s="106"/>
      <c r="I136" s="106">
        <f t="shared" si="17"/>
        <v>16970</v>
      </c>
      <c r="J136" s="111">
        <f>D136-F136</f>
        <v>283030</v>
      </c>
      <c r="K136" s="111">
        <f>E136-I136</f>
        <v>283030</v>
      </c>
    </row>
    <row r="137" spans="1:11" s="147" customFormat="1" ht="12.95" customHeight="1" x14ac:dyDescent="0.2">
      <c r="A137" s="225" t="s">
        <v>114</v>
      </c>
      <c r="B137" s="246" t="s">
        <v>70</v>
      </c>
      <c r="C137" s="158" t="s">
        <v>499</v>
      </c>
      <c r="D137" s="157">
        <f>D138+D139+D140</f>
        <v>1019716.06</v>
      </c>
      <c r="E137" s="157">
        <f t="shared" si="16"/>
        <v>1019716.06</v>
      </c>
      <c r="F137" s="157">
        <f>F138+F139+F140</f>
        <v>0</v>
      </c>
      <c r="G137" s="157"/>
      <c r="H137" s="157"/>
      <c r="I137" s="157">
        <f t="shared" si="17"/>
        <v>0</v>
      </c>
      <c r="J137" s="169">
        <f t="shared" ref="J137:J142" si="18">D137-I137</f>
        <v>1019716.06</v>
      </c>
      <c r="K137" s="169">
        <f>J137</f>
        <v>1019716.06</v>
      </c>
    </row>
    <row r="138" spans="1:11" s="147" customFormat="1" ht="7.5" hidden="1" customHeight="1" x14ac:dyDescent="0.2">
      <c r="A138" s="251"/>
      <c r="B138" s="247"/>
      <c r="C138" s="93"/>
      <c r="D138" s="106"/>
      <c r="E138" s="106"/>
      <c r="F138" s="106"/>
      <c r="G138" s="157"/>
      <c r="H138" s="157"/>
      <c r="I138" s="106">
        <f t="shared" si="17"/>
        <v>0</v>
      </c>
      <c r="J138" s="111">
        <f t="shared" si="18"/>
        <v>0</v>
      </c>
      <c r="K138" s="111">
        <f>J138</f>
        <v>0</v>
      </c>
    </row>
    <row r="139" spans="1:11" s="147" customFormat="1" ht="15.75" customHeight="1" x14ac:dyDescent="0.2">
      <c r="A139" s="251" t="s">
        <v>434</v>
      </c>
      <c r="B139" s="247" t="s">
        <v>70</v>
      </c>
      <c r="C139" s="93" t="s">
        <v>500</v>
      </c>
      <c r="D139" s="106">
        <v>1019716.06</v>
      </c>
      <c r="E139" s="106">
        <f t="shared" si="16"/>
        <v>1019716.06</v>
      </c>
      <c r="F139" s="106"/>
      <c r="G139" s="106"/>
      <c r="H139" s="106"/>
      <c r="I139" s="106">
        <f t="shared" si="17"/>
        <v>0</v>
      </c>
      <c r="J139" s="111">
        <f t="shared" si="18"/>
        <v>1019716.06</v>
      </c>
      <c r="K139" s="111">
        <f>E139-I139</f>
        <v>1019716.06</v>
      </c>
    </row>
    <row r="140" spans="1:11" s="147" customFormat="1" ht="12.95" customHeight="1" x14ac:dyDescent="0.2">
      <c r="A140" s="261" t="s">
        <v>381</v>
      </c>
      <c r="B140" s="247" t="s">
        <v>70</v>
      </c>
      <c r="C140" s="93" t="s">
        <v>501</v>
      </c>
      <c r="D140" s="106"/>
      <c r="E140" s="106">
        <f t="shared" si="16"/>
        <v>0</v>
      </c>
      <c r="F140" s="106"/>
      <c r="G140" s="106"/>
      <c r="H140" s="106"/>
      <c r="I140" s="106">
        <f t="shared" si="17"/>
        <v>0</v>
      </c>
      <c r="J140" s="111">
        <f t="shared" si="18"/>
        <v>0</v>
      </c>
      <c r="K140" s="111">
        <f>E140-I140</f>
        <v>0</v>
      </c>
    </row>
    <row r="141" spans="1:11" s="147" customFormat="1" ht="22.5" customHeight="1" x14ac:dyDescent="0.2">
      <c r="A141" s="252" t="s">
        <v>435</v>
      </c>
      <c r="B141" s="246" t="s">
        <v>70</v>
      </c>
      <c r="C141" s="158" t="s">
        <v>502</v>
      </c>
      <c r="D141" s="310">
        <f>D142+D143+D144+D145+D146</f>
        <v>3064145.56</v>
      </c>
      <c r="E141" s="157">
        <f t="shared" si="16"/>
        <v>3064145.56</v>
      </c>
      <c r="F141" s="157">
        <f>F142+F143+F144+F145+F146</f>
        <v>220123.13</v>
      </c>
      <c r="G141" s="157"/>
      <c r="H141" s="157"/>
      <c r="I141" s="157">
        <f t="shared" si="17"/>
        <v>220123.13</v>
      </c>
      <c r="J141" s="169">
        <f t="shared" si="18"/>
        <v>2844022.43</v>
      </c>
      <c r="K141" s="169">
        <f>J141</f>
        <v>2844022.43</v>
      </c>
    </row>
    <row r="142" spans="1:11" s="147" customFormat="1" ht="25.5" customHeight="1" x14ac:dyDescent="0.2">
      <c r="A142" s="262" t="s">
        <v>436</v>
      </c>
      <c r="B142" s="247" t="s">
        <v>70</v>
      </c>
      <c r="C142" s="93" t="s">
        <v>503</v>
      </c>
      <c r="D142" s="106">
        <v>143398.35</v>
      </c>
      <c r="E142" s="106">
        <f t="shared" si="16"/>
        <v>143398.35</v>
      </c>
      <c r="F142" s="106">
        <v>62470.13</v>
      </c>
      <c r="G142" s="106"/>
      <c r="H142" s="106"/>
      <c r="I142" s="106">
        <f t="shared" si="17"/>
        <v>62470.13</v>
      </c>
      <c r="J142" s="111">
        <f t="shared" si="18"/>
        <v>80928.22</v>
      </c>
      <c r="K142" s="111">
        <f>J142</f>
        <v>80928.22</v>
      </c>
    </row>
    <row r="143" spans="1:11" s="147" customFormat="1" ht="28.5" customHeight="1" x14ac:dyDescent="0.2">
      <c r="A143" s="262" t="s">
        <v>296</v>
      </c>
      <c r="B143" s="247" t="s">
        <v>70</v>
      </c>
      <c r="C143" s="93" t="s">
        <v>504</v>
      </c>
      <c r="D143" s="106">
        <v>2276047.04</v>
      </c>
      <c r="E143" s="106">
        <f t="shared" si="16"/>
        <v>2276047.04</v>
      </c>
      <c r="F143" s="106">
        <v>3744</v>
      </c>
      <c r="G143" s="235"/>
      <c r="H143" s="106"/>
      <c r="I143" s="106">
        <f t="shared" si="17"/>
        <v>3744</v>
      </c>
      <c r="J143" s="111">
        <f>D143-F143</f>
        <v>2272303.04</v>
      </c>
      <c r="K143" s="111">
        <f>E143-I143</f>
        <v>2272303.04</v>
      </c>
    </row>
    <row r="144" spans="1:11" s="147" customFormat="1" ht="12.95" customHeight="1" x14ac:dyDescent="0.2">
      <c r="A144" s="250" t="s">
        <v>381</v>
      </c>
      <c r="B144" s="247" t="s">
        <v>70</v>
      </c>
      <c r="C144" s="93" t="s">
        <v>505</v>
      </c>
      <c r="D144" s="106">
        <v>434725.17</v>
      </c>
      <c r="E144" s="106">
        <f t="shared" si="16"/>
        <v>434725.17</v>
      </c>
      <c r="F144" s="106">
        <v>24000</v>
      </c>
      <c r="G144" s="106"/>
      <c r="H144" s="106"/>
      <c r="I144" s="106">
        <f t="shared" si="17"/>
        <v>24000</v>
      </c>
      <c r="J144" s="111">
        <f>D144-I144</f>
        <v>410725.17</v>
      </c>
      <c r="K144" s="111">
        <f>E144-I144</f>
        <v>410725.17</v>
      </c>
    </row>
    <row r="145" spans="1:11" s="147" customFormat="1" ht="12.95" customHeight="1" x14ac:dyDescent="0.2">
      <c r="A145" s="250" t="s">
        <v>199</v>
      </c>
      <c r="B145" s="247" t="s">
        <v>70</v>
      </c>
      <c r="C145" s="93" t="s">
        <v>506</v>
      </c>
      <c r="D145" s="106">
        <v>150000</v>
      </c>
      <c r="E145" s="106">
        <f t="shared" si="16"/>
        <v>150000</v>
      </c>
      <c r="F145" s="106">
        <v>69934</v>
      </c>
      <c r="G145" s="106"/>
      <c r="H145" s="106"/>
      <c r="I145" s="106">
        <f>F145</f>
        <v>69934</v>
      </c>
      <c r="J145" s="111">
        <f>D145-I145</f>
        <v>80066</v>
      </c>
      <c r="K145" s="111">
        <f>E145-I145</f>
        <v>80066</v>
      </c>
    </row>
    <row r="146" spans="1:11" s="147" customFormat="1" ht="12.95" customHeight="1" x14ac:dyDescent="0.2">
      <c r="A146" s="250" t="s">
        <v>200</v>
      </c>
      <c r="B146" s="247" t="s">
        <v>70</v>
      </c>
      <c r="C146" s="93" t="s">
        <v>507</v>
      </c>
      <c r="D146" s="106">
        <v>59975</v>
      </c>
      <c r="E146" s="106">
        <f>D146</f>
        <v>59975</v>
      </c>
      <c r="F146" s="106">
        <v>59975</v>
      </c>
      <c r="G146" s="106"/>
      <c r="H146" s="106"/>
      <c r="I146" s="106">
        <f>F146</f>
        <v>59975</v>
      </c>
      <c r="J146" s="106">
        <f>D146-I146</f>
        <v>0</v>
      </c>
      <c r="K146" s="111">
        <f>E146-I146</f>
        <v>0</v>
      </c>
    </row>
    <row r="147" spans="1:11" s="147" customFormat="1" ht="12.75" hidden="1" customHeight="1" x14ac:dyDescent="0.2">
      <c r="A147" s="250"/>
      <c r="B147" s="247"/>
      <c r="C147" s="93"/>
      <c r="D147" s="106"/>
      <c r="E147" s="106"/>
      <c r="F147" s="106"/>
      <c r="G147" s="106"/>
      <c r="H147" s="106"/>
      <c r="I147" s="106"/>
      <c r="J147" s="106"/>
      <c r="K147" s="111"/>
    </row>
    <row r="148" spans="1:11" s="147" customFormat="1" ht="15" customHeight="1" x14ac:dyDescent="0.2">
      <c r="A148" s="253" t="s">
        <v>446</v>
      </c>
      <c r="B148" s="246" t="s">
        <v>70</v>
      </c>
      <c r="C148" s="278"/>
      <c r="D148" s="157">
        <f>D149+D150</f>
        <v>0</v>
      </c>
      <c r="E148" s="157">
        <f t="shared" ref="E148:E153" si="19">D148</f>
        <v>0</v>
      </c>
      <c r="F148" s="157">
        <f>F149+F150</f>
        <v>0</v>
      </c>
      <c r="G148" s="157"/>
      <c r="H148" s="157"/>
      <c r="I148" s="157">
        <f>F148</f>
        <v>0</v>
      </c>
      <c r="J148" s="157">
        <f t="shared" ref="J148:J153" si="20">D148-I148</f>
        <v>0</v>
      </c>
      <c r="K148" s="169">
        <f t="shared" ref="K148:K155" si="21">J148</f>
        <v>0</v>
      </c>
    </row>
    <row r="149" spans="1:11" s="147" customFormat="1" ht="12" customHeight="1" x14ac:dyDescent="0.2">
      <c r="A149" s="315" t="s">
        <v>456</v>
      </c>
      <c r="B149" s="246"/>
      <c r="C149" s="275"/>
      <c r="D149" s="106"/>
      <c r="E149" s="106">
        <f t="shared" si="19"/>
        <v>0</v>
      </c>
      <c r="F149" s="106"/>
      <c r="G149" s="106"/>
      <c r="H149" s="106"/>
      <c r="I149" s="106">
        <f>F149</f>
        <v>0</v>
      </c>
      <c r="J149" s="106">
        <f t="shared" si="20"/>
        <v>0</v>
      </c>
      <c r="K149" s="111">
        <f t="shared" si="21"/>
        <v>0</v>
      </c>
    </row>
    <row r="150" spans="1:11" s="147" customFormat="1" ht="12" customHeight="1" x14ac:dyDescent="0.2">
      <c r="A150" s="256" t="s">
        <v>447</v>
      </c>
      <c r="B150" s="246" t="s">
        <v>70</v>
      </c>
      <c r="C150" s="278"/>
      <c r="D150" s="157">
        <f>D151+D152</f>
        <v>0</v>
      </c>
      <c r="E150" s="157">
        <f t="shared" si="19"/>
        <v>0</v>
      </c>
      <c r="F150" s="157">
        <f>F152+F151</f>
        <v>0</v>
      </c>
      <c r="G150" s="157"/>
      <c r="H150" s="157"/>
      <c r="I150" s="157">
        <f>I151+I152</f>
        <v>0</v>
      </c>
      <c r="J150" s="157">
        <f t="shared" si="20"/>
        <v>0</v>
      </c>
      <c r="K150" s="169">
        <f t="shared" si="21"/>
        <v>0</v>
      </c>
    </row>
    <row r="151" spans="1:11" s="147" customFormat="1" ht="12.75" customHeight="1" x14ac:dyDescent="0.2">
      <c r="A151" s="251" t="s">
        <v>457</v>
      </c>
      <c r="B151" s="247"/>
      <c r="C151" s="275"/>
      <c r="D151" s="106"/>
      <c r="E151" s="106">
        <f t="shared" si="19"/>
        <v>0</v>
      </c>
      <c r="F151" s="106"/>
      <c r="G151" s="106"/>
      <c r="H151" s="106"/>
      <c r="I151" s="106">
        <f>F151</f>
        <v>0</v>
      </c>
      <c r="J151" s="106">
        <f t="shared" si="20"/>
        <v>0</v>
      </c>
      <c r="K151" s="111">
        <f>J151</f>
        <v>0</v>
      </c>
    </row>
    <row r="152" spans="1:11" s="147" customFormat="1" ht="13.5" customHeight="1" x14ac:dyDescent="0.2">
      <c r="A152" s="251" t="s">
        <v>458</v>
      </c>
      <c r="B152" s="247" t="s">
        <v>70</v>
      </c>
      <c r="C152" s="275"/>
      <c r="D152" s="106"/>
      <c r="E152" s="106">
        <f t="shared" si="19"/>
        <v>0</v>
      </c>
      <c r="F152" s="106"/>
      <c r="G152" s="106"/>
      <c r="H152" s="106"/>
      <c r="I152" s="106">
        <f>F152</f>
        <v>0</v>
      </c>
      <c r="J152" s="106">
        <f t="shared" si="20"/>
        <v>0</v>
      </c>
      <c r="K152" s="111">
        <f t="shared" si="21"/>
        <v>0</v>
      </c>
    </row>
    <row r="153" spans="1:11" s="147" customFormat="1" ht="28.5" customHeight="1" x14ac:dyDescent="0.2">
      <c r="A153" s="309" t="s">
        <v>293</v>
      </c>
      <c r="B153" s="247" t="s">
        <v>70</v>
      </c>
      <c r="C153" s="278" t="s">
        <v>508</v>
      </c>
      <c r="D153" s="157">
        <f>D154</f>
        <v>4081183.1999999997</v>
      </c>
      <c r="E153" s="157">
        <f t="shared" si="19"/>
        <v>4081183.1999999997</v>
      </c>
      <c r="F153" s="157">
        <f>F154</f>
        <v>0</v>
      </c>
      <c r="G153" s="157"/>
      <c r="H153" s="157"/>
      <c r="I153" s="157">
        <f>F153</f>
        <v>0</v>
      </c>
      <c r="J153" s="157">
        <f t="shared" si="20"/>
        <v>4081183.1999999997</v>
      </c>
      <c r="K153" s="169">
        <f t="shared" si="21"/>
        <v>4081183.1999999997</v>
      </c>
    </row>
    <row r="154" spans="1:11" s="147" customFormat="1" ht="27" customHeight="1" x14ac:dyDescent="0.2">
      <c r="A154" s="309" t="s">
        <v>315</v>
      </c>
      <c r="B154" s="247" t="s">
        <v>70</v>
      </c>
      <c r="C154" s="278" t="s">
        <v>508</v>
      </c>
      <c r="D154" s="157">
        <f>D155+D160</f>
        <v>4081183.1999999997</v>
      </c>
      <c r="E154" s="157">
        <f t="shared" ref="E154:E160" si="22">D154</f>
        <v>4081183.1999999997</v>
      </c>
      <c r="F154" s="157">
        <f>F155+F160</f>
        <v>0</v>
      </c>
      <c r="G154" s="157"/>
      <c r="H154" s="157"/>
      <c r="I154" s="157">
        <f>F154</f>
        <v>0</v>
      </c>
      <c r="J154" s="157">
        <f t="shared" ref="J154:J160" si="23">D154-I154</f>
        <v>4081183.1999999997</v>
      </c>
      <c r="K154" s="169">
        <f t="shared" si="21"/>
        <v>4081183.1999999997</v>
      </c>
    </row>
    <row r="155" spans="1:11" s="147" customFormat="1" ht="39.75" customHeight="1" x14ac:dyDescent="0.2">
      <c r="A155" s="309" t="s">
        <v>530</v>
      </c>
      <c r="B155" s="246" t="s">
        <v>70</v>
      </c>
      <c r="C155" s="278" t="s">
        <v>508</v>
      </c>
      <c r="D155" s="157">
        <f>D156</f>
        <v>4043899.5999999996</v>
      </c>
      <c r="E155" s="157">
        <f t="shared" si="22"/>
        <v>4043899.5999999996</v>
      </c>
      <c r="F155" s="157">
        <f>F156</f>
        <v>0</v>
      </c>
      <c r="G155" s="157"/>
      <c r="H155" s="157"/>
      <c r="I155" s="157">
        <f>F155</f>
        <v>0</v>
      </c>
      <c r="J155" s="157">
        <f t="shared" si="23"/>
        <v>4043899.5999999996</v>
      </c>
      <c r="K155" s="169">
        <f t="shared" si="21"/>
        <v>4043899.5999999996</v>
      </c>
    </row>
    <row r="156" spans="1:11" s="147" customFormat="1" ht="21" customHeight="1" x14ac:dyDescent="0.2">
      <c r="A156" s="256" t="s">
        <v>424</v>
      </c>
      <c r="B156" s="247" t="s">
        <v>70</v>
      </c>
      <c r="C156" s="275" t="s">
        <v>508</v>
      </c>
      <c r="D156" s="106">
        <f>D157+D158+D159</f>
        <v>4043899.5999999996</v>
      </c>
      <c r="E156" s="106">
        <f t="shared" si="22"/>
        <v>4043899.5999999996</v>
      </c>
      <c r="F156" s="106"/>
      <c r="G156" s="106"/>
      <c r="H156" s="106"/>
      <c r="I156" s="106">
        <f t="shared" ref="I156:I164" si="24">F156</f>
        <v>0</v>
      </c>
      <c r="J156" s="106">
        <f t="shared" si="23"/>
        <v>4043899.5999999996</v>
      </c>
      <c r="K156" s="111">
        <f>E156-I156</f>
        <v>4043899.5999999996</v>
      </c>
    </row>
    <row r="157" spans="1:11" s="147" customFormat="1" ht="28.5" customHeight="1" x14ac:dyDescent="0.2">
      <c r="A157" s="256" t="s">
        <v>421</v>
      </c>
      <c r="B157" s="247" t="s">
        <v>70</v>
      </c>
      <c r="C157" s="275" t="s">
        <v>509</v>
      </c>
      <c r="D157" s="106">
        <v>2064683.43</v>
      </c>
      <c r="E157" s="106">
        <f t="shared" si="22"/>
        <v>2064683.43</v>
      </c>
      <c r="F157" s="106"/>
      <c r="G157" s="106"/>
      <c r="H157" s="106"/>
      <c r="I157" s="106">
        <f t="shared" si="24"/>
        <v>0</v>
      </c>
      <c r="J157" s="106">
        <f t="shared" si="23"/>
        <v>2064683.43</v>
      </c>
      <c r="K157" s="111">
        <f>J157</f>
        <v>2064683.43</v>
      </c>
    </row>
    <row r="158" spans="1:11" s="147" customFormat="1" ht="26.25" customHeight="1" x14ac:dyDescent="0.2">
      <c r="A158" s="256" t="s">
        <v>422</v>
      </c>
      <c r="B158" s="255" t="s">
        <v>70</v>
      </c>
      <c r="C158" s="262" t="s">
        <v>510</v>
      </c>
      <c r="D158" s="110">
        <v>20855.39</v>
      </c>
      <c r="E158" s="110">
        <f t="shared" si="22"/>
        <v>20855.39</v>
      </c>
      <c r="F158" s="110"/>
      <c r="G158" s="110"/>
      <c r="H158" s="110"/>
      <c r="I158" s="110">
        <f t="shared" si="24"/>
        <v>0</v>
      </c>
      <c r="J158" s="110">
        <f t="shared" si="23"/>
        <v>20855.39</v>
      </c>
      <c r="K158" s="108">
        <f>J158</f>
        <v>20855.39</v>
      </c>
    </row>
    <row r="159" spans="1:11" s="147" customFormat="1" ht="22.5" customHeight="1" x14ac:dyDescent="0.2">
      <c r="A159" s="256" t="s">
        <v>423</v>
      </c>
      <c r="B159" s="255" t="s">
        <v>70</v>
      </c>
      <c r="C159" s="262" t="s">
        <v>508</v>
      </c>
      <c r="D159" s="110">
        <v>1958360.78</v>
      </c>
      <c r="E159" s="110">
        <f t="shared" si="22"/>
        <v>1958360.78</v>
      </c>
      <c r="F159" s="110"/>
      <c r="G159" s="110"/>
      <c r="H159" s="110"/>
      <c r="I159" s="110">
        <f t="shared" si="24"/>
        <v>0</v>
      </c>
      <c r="J159" s="110">
        <f t="shared" si="23"/>
        <v>1958360.78</v>
      </c>
      <c r="K159" s="108">
        <f>E159-I159</f>
        <v>1958360.78</v>
      </c>
    </row>
    <row r="160" spans="1:11" s="147" customFormat="1" ht="17.25" customHeight="1" x14ac:dyDescent="0.2">
      <c r="A160" s="256" t="s">
        <v>423</v>
      </c>
      <c r="B160" s="255" t="s">
        <v>70</v>
      </c>
      <c r="C160" s="262" t="s">
        <v>511</v>
      </c>
      <c r="D160" s="110">
        <v>37283.599999999999</v>
      </c>
      <c r="E160" s="110">
        <f t="shared" si="22"/>
        <v>37283.599999999999</v>
      </c>
      <c r="F160" s="110"/>
      <c r="G160" s="110"/>
      <c r="H160" s="110"/>
      <c r="I160" s="110">
        <f t="shared" si="24"/>
        <v>0</v>
      </c>
      <c r="J160" s="110">
        <f t="shared" si="23"/>
        <v>37283.599999999999</v>
      </c>
      <c r="K160" s="108">
        <f>J160</f>
        <v>37283.599999999999</v>
      </c>
    </row>
    <row r="161" spans="1:12" s="147" customFormat="1" ht="17.25" customHeight="1" x14ac:dyDescent="0.2">
      <c r="A161" s="253" t="s">
        <v>151</v>
      </c>
      <c r="B161" s="225" t="s">
        <v>70</v>
      </c>
      <c r="C161" s="225" t="s">
        <v>512</v>
      </c>
      <c r="D161" s="226">
        <f>D162</f>
        <v>7177</v>
      </c>
      <c r="E161" s="226">
        <f t="shared" si="16"/>
        <v>7177</v>
      </c>
      <c r="F161" s="110"/>
      <c r="G161" s="110"/>
      <c r="H161" s="110"/>
      <c r="I161" s="110">
        <f>F161</f>
        <v>0</v>
      </c>
      <c r="J161" s="233">
        <f>D161-F161</f>
        <v>7177</v>
      </c>
      <c r="K161" s="233">
        <f>E161-I161</f>
        <v>7177</v>
      </c>
    </row>
    <row r="162" spans="1:12" s="147" customFormat="1" ht="17.25" customHeight="1" x14ac:dyDescent="0.2">
      <c r="A162" s="251" t="s">
        <v>155</v>
      </c>
      <c r="B162" s="247" t="s">
        <v>70</v>
      </c>
      <c r="C162" s="93" t="s">
        <v>513</v>
      </c>
      <c r="D162" s="106">
        <v>7177</v>
      </c>
      <c r="E162" s="106">
        <f t="shared" si="16"/>
        <v>7177</v>
      </c>
      <c r="F162" s="106"/>
      <c r="G162" s="106"/>
      <c r="H162" s="106"/>
      <c r="I162" s="106">
        <f>F162</f>
        <v>0</v>
      </c>
      <c r="J162" s="111">
        <f>D162-I162</f>
        <v>7177</v>
      </c>
      <c r="K162" s="111">
        <f>E162-I162</f>
        <v>7177</v>
      </c>
    </row>
    <row r="163" spans="1:12" s="147" customFormat="1" ht="12.95" customHeight="1" x14ac:dyDescent="0.2">
      <c r="A163" s="253" t="s">
        <v>440</v>
      </c>
      <c r="B163" s="246" t="s">
        <v>70</v>
      </c>
      <c r="C163" s="158" t="s">
        <v>514</v>
      </c>
      <c r="D163" s="157">
        <f>D164</f>
        <v>5891577</v>
      </c>
      <c r="E163" s="157">
        <f t="shared" si="16"/>
        <v>5891577</v>
      </c>
      <c r="F163" s="157">
        <f>F164</f>
        <v>2650892</v>
      </c>
      <c r="G163" s="157"/>
      <c r="H163" s="157"/>
      <c r="I163" s="157">
        <f t="shared" si="24"/>
        <v>2650892</v>
      </c>
      <c r="J163" s="169">
        <f>D163-F163</f>
        <v>3240685</v>
      </c>
      <c r="K163" s="169">
        <f>E163-I163</f>
        <v>3240685</v>
      </c>
    </row>
    <row r="164" spans="1:12" s="147" customFormat="1" ht="82.5" customHeight="1" x14ac:dyDescent="0.2">
      <c r="A164" s="251" t="s">
        <v>524</v>
      </c>
      <c r="B164" s="247" t="s">
        <v>70</v>
      </c>
      <c r="C164" s="93" t="s">
        <v>515</v>
      </c>
      <c r="D164" s="106">
        <v>5891577</v>
      </c>
      <c r="E164" s="106">
        <f t="shared" si="16"/>
        <v>5891577</v>
      </c>
      <c r="F164" s="106">
        <v>2650892</v>
      </c>
      <c r="G164" s="106"/>
      <c r="H164" s="106"/>
      <c r="I164" s="106">
        <f t="shared" si="24"/>
        <v>2650892</v>
      </c>
      <c r="J164" s="111">
        <f>D164-I164</f>
        <v>3240685</v>
      </c>
      <c r="K164" s="111">
        <f>E164-I164</f>
        <v>3240685</v>
      </c>
    </row>
    <row r="165" spans="1:12" s="147" customFormat="1" ht="12.95" customHeight="1" x14ac:dyDescent="0.2">
      <c r="A165" s="253" t="s">
        <v>299</v>
      </c>
      <c r="B165" s="247" t="s">
        <v>70</v>
      </c>
      <c r="C165" s="158" t="s">
        <v>300</v>
      </c>
      <c r="D165" s="157">
        <f t="shared" ref="D165:F166" si="25">D166</f>
        <v>45472</v>
      </c>
      <c r="E165" s="157">
        <f t="shared" si="25"/>
        <v>45472</v>
      </c>
      <c r="F165" s="157">
        <f t="shared" si="25"/>
        <v>18759.05</v>
      </c>
      <c r="G165" s="157"/>
      <c r="H165" s="157"/>
      <c r="I165" s="157">
        <f>F165</f>
        <v>18759.05</v>
      </c>
      <c r="J165" s="169">
        <f>J166</f>
        <v>26712.95</v>
      </c>
      <c r="K165" s="169">
        <f>K166</f>
        <v>26712.95</v>
      </c>
    </row>
    <row r="166" spans="1:12" s="147" customFormat="1" ht="12.95" customHeight="1" x14ac:dyDescent="0.2">
      <c r="A166" s="250" t="s">
        <v>301</v>
      </c>
      <c r="B166" s="247" t="s">
        <v>70</v>
      </c>
      <c r="C166" s="93" t="s">
        <v>516</v>
      </c>
      <c r="D166" s="106">
        <f t="shared" si="25"/>
        <v>45472</v>
      </c>
      <c r="E166" s="106">
        <f t="shared" si="25"/>
        <v>45472</v>
      </c>
      <c r="F166" s="106">
        <f>F167</f>
        <v>18759.05</v>
      </c>
      <c r="G166" s="106"/>
      <c r="H166" s="106"/>
      <c r="I166" s="106">
        <f>F166</f>
        <v>18759.05</v>
      </c>
      <c r="J166" s="111">
        <f>J167</f>
        <v>26712.95</v>
      </c>
      <c r="K166" s="111">
        <f>J166</f>
        <v>26712.95</v>
      </c>
    </row>
    <row r="167" spans="1:12" s="147" customFormat="1" ht="12.95" customHeight="1" x14ac:dyDescent="0.2">
      <c r="A167" s="250" t="s">
        <v>302</v>
      </c>
      <c r="B167" s="247" t="s">
        <v>70</v>
      </c>
      <c r="C167" s="93" t="s">
        <v>517</v>
      </c>
      <c r="D167" s="106">
        <v>45472</v>
      </c>
      <c r="E167" s="106">
        <f>D167</f>
        <v>45472</v>
      </c>
      <c r="F167" s="106">
        <v>18759.05</v>
      </c>
      <c r="G167" s="106"/>
      <c r="H167" s="106"/>
      <c r="I167" s="106">
        <f>F167</f>
        <v>18759.05</v>
      </c>
      <c r="J167" s="111">
        <f>D167-F167</f>
        <v>26712.95</v>
      </c>
      <c r="K167" s="111">
        <f>J167</f>
        <v>26712.95</v>
      </c>
    </row>
    <row r="168" spans="1:12" s="147" customFormat="1" ht="12.95" customHeight="1" x14ac:dyDescent="0.2">
      <c r="A168" s="225" t="s">
        <v>156</v>
      </c>
      <c r="B168" s="246"/>
      <c r="C168" s="158"/>
      <c r="D168" s="106"/>
      <c r="E168" s="106"/>
      <c r="F168" s="106"/>
      <c r="G168" s="106"/>
      <c r="H168" s="106"/>
      <c r="I168" s="106"/>
      <c r="J168" s="111"/>
      <c r="K168" s="111"/>
    </row>
    <row r="169" spans="1:12" s="147" customFormat="1" ht="12.95" customHeight="1" x14ac:dyDescent="0.2">
      <c r="A169" s="253" t="s">
        <v>157</v>
      </c>
      <c r="B169" s="246" t="s">
        <v>70</v>
      </c>
      <c r="C169" s="158" t="s">
        <v>532</v>
      </c>
      <c r="D169" s="157">
        <v>7177</v>
      </c>
      <c r="E169" s="157">
        <f>D169</f>
        <v>7177</v>
      </c>
      <c r="F169" s="106"/>
      <c r="G169" s="106"/>
      <c r="H169" s="106"/>
      <c r="I169" s="106">
        <f>F169</f>
        <v>0</v>
      </c>
      <c r="J169" s="169">
        <f>D169-F169</f>
        <v>7177</v>
      </c>
      <c r="K169" s="169">
        <f>E169-I169</f>
        <v>7177</v>
      </c>
    </row>
    <row r="170" spans="1:12" s="147" customFormat="1" ht="0.75" customHeight="1" x14ac:dyDescent="0.2">
      <c r="A170" s="253"/>
      <c r="B170" s="246"/>
      <c r="C170" s="93"/>
      <c r="D170" s="106"/>
      <c r="E170" s="157"/>
      <c r="F170" s="106"/>
      <c r="G170" s="106"/>
      <c r="H170" s="106"/>
      <c r="I170" s="106"/>
      <c r="J170" s="111"/>
      <c r="K170" s="111"/>
    </row>
    <row r="171" spans="1:12" s="147" customFormat="1" ht="12.75" hidden="1" customHeight="1" x14ac:dyDescent="0.2">
      <c r="A171" s="253"/>
      <c r="B171" s="246"/>
      <c r="C171" s="158"/>
      <c r="D171" s="157"/>
      <c r="E171" s="157"/>
      <c r="F171" s="157"/>
      <c r="G171" s="106"/>
      <c r="H171" s="106"/>
      <c r="I171" s="157"/>
      <c r="J171" s="169">
        <f>D171-F171</f>
        <v>0</v>
      </c>
      <c r="K171" s="169">
        <f>E171-I171</f>
        <v>0</v>
      </c>
    </row>
    <row r="172" spans="1:12" s="147" customFormat="1" ht="12.95" customHeight="1" thickBot="1" x14ac:dyDescent="0.25">
      <c r="A172" s="250"/>
      <c r="B172" s="247"/>
      <c r="C172" s="158" t="s">
        <v>120</v>
      </c>
      <c r="D172" s="231">
        <f>D16+D37+D40+D50+D93+D161+D163+D165+D169</f>
        <v>242286487.55000001</v>
      </c>
      <c r="E172" s="157">
        <f>D172</f>
        <v>242286487.55000001</v>
      </c>
      <c r="F172" s="157">
        <f>F16+F37+F40+F50+F93+F163+F165+F169</f>
        <v>13376343.34</v>
      </c>
      <c r="G172" s="157"/>
      <c r="H172" s="157"/>
      <c r="I172" s="157">
        <f>F172</f>
        <v>13376343.34</v>
      </c>
      <c r="J172" s="157">
        <f>D172-I172</f>
        <v>228910144.21000001</v>
      </c>
      <c r="K172" s="280">
        <f>J172</f>
        <v>228910144.21000001</v>
      </c>
    </row>
    <row r="173" spans="1:12" s="147" customFormat="1" ht="0.75" customHeight="1" x14ac:dyDescent="0.2">
      <c r="A173" s="258" t="s">
        <v>235</v>
      </c>
      <c r="B173" s="248"/>
      <c r="C173" s="221" t="s">
        <v>235</v>
      </c>
      <c r="D173" s="107"/>
      <c r="E173" s="110"/>
      <c r="F173" s="222"/>
      <c r="G173" s="222"/>
      <c r="H173" s="222"/>
      <c r="I173" s="222"/>
      <c r="J173" s="222"/>
      <c r="K173" s="222"/>
      <c r="L173" s="152"/>
    </row>
    <row r="174" spans="1:12" s="97" customFormat="1" ht="29.25" customHeight="1" x14ac:dyDescent="0.2">
      <c r="A174" s="259" t="s">
        <v>243</v>
      </c>
      <c r="B174" s="249">
        <v>450</v>
      </c>
      <c r="C174" s="225" t="s">
        <v>531</v>
      </c>
      <c r="D174" s="233">
        <f>'Ф0503127 (доходы)'!D20-'Ф0503127 (расходы)'!D172</f>
        <v>-15821596.879999995</v>
      </c>
      <c r="E174" s="223">
        <f>D174</f>
        <v>-15821596.879999995</v>
      </c>
      <c r="F174" s="232">
        <f>'Ф0503127 (доходы)'!E20-'Ф0503127 (расходы)'!F172</f>
        <v>-1650405.6500000004</v>
      </c>
      <c r="G174" s="215"/>
      <c r="H174" s="215"/>
      <c r="I174" s="232">
        <f>F174</f>
        <v>-1650405.6500000004</v>
      </c>
      <c r="J174" s="215"/>
      <c r="K174" s="215"/>
    </row>
    <row r="175" spans="1:12" s="97" customFormat="1" ht="11.25" x14ac:dyDescent="0.2">
      <c r="E175" s="106"/>
      <c r="F175" s="350"/>
      <c r="G175" s="351"/>
      <c r="H175" s="351"/>
      <c r="I175" s="351"/>
      <c r="J175" s="351"/>
      <c r="K175" s="351"/>
    </row>
    <row r="176" spans="1:12" s="97" customFormat="1" ht="11.25" x14ac:dyDescent="0.2">
      <c r="E176" s="276"/>
      <c r="F176" s="277"/>
      <c r="G176" s="277"/>
      <c r="H176" s="277"/>
      <c r="I176" s="277"/>
      <c r="J176" s="277"/>
      <c r="K176" s="277"/>
    </row>
    <row r="177" spans="1:11" s="97" customFormat="1" ht="11.25" x14ac:dyDescent="0.2">
      <c r="E177" s="276"/>
      <c r="F177" s="277"/>
      <c r="G177" s="277"/>
      <c r="H177" s="277"/>
      <c r="I177" s="277"/>
      <c r="J177" s="277"/>
      <c r="K177" s="277"/>
    </row>
    <row r="178" spans="1:11" s="97" customFormat="1" ht="11.25" x14ac:dyDescent="0.2">
      <c r="E178" s="276"/>
      <c r="F178" s="277"/>
      <c r="G178" s="277"/>
      <c r="H178" s="277"/>
      <c r="I178" s="277"/>
      <c r="J178" s="277"/>
      <c r="K178" s="277"/>
    </row>
    <row r="179" spans="1:11" x14ac:dyDescent="0.2">
      <c r="D179" s="161"/>
      <c r="E179" s="161"/>
      <c r="F179" s="161"/>
      <c r="G179" s="161"/>
      <c r="H179" s="161"/>
      <c r="I179" s="161"/>
      <c r="J179" s="161"/>
      <c r="K179" s="161"/>
    </row>
    <row r="180" spans="1:11" x14ac:dyDescent="0.2">
      <c r="D180" s="161"/>
      <c r="E180" s="161"/>
      <c r="F180" s="161"/>
      <c r="G180" s="161"/>
      <c r="H180" s="161" t="s">
        <v>298</v>
      </c>
      <c r="I180" s="161"/>
      <c r="J180" s="161"/>
      <c r="K180" s="161"/>
    </row>
    <row r="183" spans="1:11" x14ac:dyDescent="0.2">
      <c r="A183" s="97"/>
    </row>
  </sheetData>
  <mergeCells count="2">
    <mergeCell ref="A3:A10"/>
    <mergeCell ref="F175:K175"/>
  </mergeCells>
  <phoneticPr fontId="1" type="noConversion"/>
  <pageMargins left="0.39370078740157483" right="0.17" top="0.33" bottom="0.28000000000000003" header="0.17" footer="0.35"/>
  <pageSetup paperSize="9" scale="8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cmbKBK_Click">
                <anchor moveWithCells="1" sizeWithCells="1">
                  <from>
                    <xdr:col>2</xdr:col>
                    <xdr:colOff>9525</xdr:colOff>
                    <xdr:row>2</xdr:row>
                    <xdr:rowOff>9525</xdr:rowOff>
                  </from>
                  <to>
                    <xdr:col>2</xdr:col>
                    <xdr:colOff>1400175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5" name="Button 118">
              <controlPr defaultSize="0" print="0" autoFill="0" autoPict="0" macro="[0]!cmbGoMainPage_Click">
                <anchor moveWithCells="1" sizeWithCells="1">
                  <from>
                    <xdr:col>0</xdr:col>
                    <xdr:colOff>57150</xdr:colOff>
                    <xdr:row>0</xdr:row>
                    <xdr:rowOff>57150</xdr:rowOff>
                  </from>
                  <to>
                    <xdr:col>0</xdr:col>
                    <xdr:colOff>914400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6" name="Button 119">
              <controlPr defaultSize="0" print="0" autoFill="0" autoPict="0" macro="[0]!cmbGoOptionsPage_Click">
                <anchor moveWithCells="1" sizeWithCells="1">
                  <from>
                    <xdr:col>0</xdr:col>
                    <xdr:colOff>1019175</xdr:colOff>
                    <xdr:row>0</xdr:row>
                    <xdr:rowOff>57150</xdr:rowOff>
                  </from>
                  <to>
                    <xdr:col>2</xdr:col>
                    <xdr:colOff>276225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7" name="Button 120">
              <controlPr defaultSize="0" print="0" autoFill="0" autoPict="0" macro="[0]!ExportForms">
                <anchor moveWithCells="1" sizeWithCells="1">
                  <from>
                    <xdr:col>2</xdr:col>
                    <xdr:colOff>390525</xdr:colOff>
                    <xdr:row>0</xdr:row>
                    <xdr:rowOff>57150</xdr:rowOff>
                  </from>
                  <to>
                    <xdr:col>2</xdr:col>
                    <xdr:colOff>1247775</xdr:colOff>
                    <xdr:row>0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9"/>
  <dimension ref="A2:J43"/>
  <sheetViews>
    <sheetView showGridLines="0" workbookViewId="0">
      <selection activeCell="E27" sqref="E27"/>
    </sheetView>
  </sheetViews>
  <sheetFormatPr defaultRowHeight="12.75" x14ac:dyDescent="0.2"/>
  <cols>
    <col min="1" max="1" width="39.28515625" style="16" customWidth="1"/>
    <col min="2" max="2" width="5.42578125" style="116" customWidth="1"/>
    <col min="3" max="3" width="20.7109375" customWidth="1"/>
    <col min="4" max="4" width="14.5703125" customWidth="1"/>
    <col min="5" max="5" width="14.42578125" customWidth="1"/>
    <col min="6" max="6" width="11.28515625" customWidth="1"/>
    <col min="7" max="7" width="12" customWidth="1"/>
    <col min="8" max="8" width="13.42578125" customWidth="1"/>
    <col min="9" max="9" width="12.7109375" customWidth="1"/>
    <col min="10" max="10" width="10.28515625" customWidth="1"/>
  </cols>
  <sheetData>
    <row r="2" spans="1:9" s="113" customFormat="1" x14ac:dyDescent="0.2">
      <c r="A2" s="112"/>
      <c r="B2" s="114"/>
    </row>
    <row r="3" spans="1:9" s="113" customFormat="1" ht="26.25" customHeight="1" x14ac:dyDescent="0.25">
      <c r="A3" s="352" t="s">
        <v>58</v>
      </c>
      <c r="B3" s="352"/>
      <c r="C3" s="352"/>
      <c r="D3" s="352"/>
      <c r="E3" s="352"/>
      <c r="F3" s="352"/>
      <c r="G3" s="352"/>
      <c r="H3" s="352"/>
      <c r="I3" s="352"/>
    </row>
    <row r="4" spans="1:9" s="15" customFormat="1" ht="66.75" customHeight="1" x14ac:dyDescent="0.2">
      <c r="A4" s="10" t="s">
        <v>225</v>
      </c>
      <c r="B4" s="178" t="s">
        <v>72</v>
      </c>
      <c r="C4" s="13" t="s">
        <v>194</v>
      </c>
      <c r="D4" s="13" t="s">
        <v>195</v>
      </c>
      <c r="E4" s="188" t="s">
        <v>196</v>
      </c>
      <c r="F4" s="189"/>
      <c r="G4" s="189"/>
      <c r="H4" s="9"/>
      <c r="I4" s="184" t="s">
        <v>197</v>
      </c>
    </row>
    <row r="5" spans="1:9" s="15" customFormat="1" ht="102.75" customHeight="1" x14ac:dyDescent="0.2">
      <c r="A5" s="25"/>
      <c r="B5" s="179"/>
      <c r="C5" s="181"/>
      <c r="D5" s="181"/>
      <c r="E5" s="13" t="s">
        <v>198</v>
      </c>
      <c r="F5" s="13"/>
      <c r="G5" s="13" t="s">
        <v>143</v>
      </c>
      <c r="H5" s="13"/>
      <c r="I5" s="185"/>
    </row>
    <row r="6" spans="1:9" s="15" customFormat="1" ht="7.5" customHeight="1" x14ac:dyDescent="0.2">
      <c r="A6" s="183"/>
      <c r="B6" s="180"/>
      <c r="C6" s="182"/>
      <c r="D6" s="182"/>
      <c r="E6" s="182"/>
      <c r="F6" s="182"/>
      <c r="G6" s="182"/>
      <c r="H6" s="182"/>
      <c r="I6" s="186"/>
    </row>
    <row r="7" spans="1:9" s="15" customFormat="1" ht="13.5" customHeight="1" x14ac:dyDescent="0.2">
      <c r="A7" s="56">
        <v>1</v>
      </c>
      <c r="B7" s="27" t="s">
        <v>144</v>
      </c>
      <c r="C7" s="56"/>
      <c r="D7" s="56"/>
      <c r="E7" s="56"/>
      <c r="F7" s="56"/>
      <c r="G7" s="56"/>
      <c r="H7" s="56"/>
      <c r="I7" s="126"/>
    </row>
    <row r="8" spans="1:9" s="15" customFormat="1" ht="25.5" x14ac:dyDescent="0.2">
      <c r="A8" s="127" t="s">
        <v>213</v>
      </c>
      <c r="B8" s="128" t="s">
        <v>18</v>
      </c>
      <c r="C8" s="129" t="s">
        <v>337</v>
      </c>
      <c r="D8" s="121">
        <f>D17</f>
        <v>15821596.880000025</v>
      </c>
      <c r="E8" s="121">
        <f>E10+E17</f>
        <v>1650405.6500000004</v>
      </c>
      <c r="F8" s="121"/>
      <c r="G8" s="263">
        <f>G17</f>
        <v>1650405.6500000004</v>
      </c>
      <c r="H8" s="121"/>
      <c r="I8" s="123"/>
    </row>
    <row r="9" spans="1:9" s="15" customFormat="1" x14ac:dyDescent="0.15">
      <c r="A9" s="124" t="s">
        <v>12</v>
      </c>
      <c r="B9" s="115"/>
      <c r="C9" s="26"/>
      <c r="D9" s="118"/>
      <c r="E9" s="118"/>
      <c r="F9" s="118"/>
      <c r="G9" s="118"/>
      <c r="H9" s="119"/>
      <c r="I9" s="120"/>
    </row>
    <row r="10" spans="1:9" s="15" customFormat="1" ht="36.75" thickBot="1" x14ac:dyDescent="0.25">
      <c r="A10" s="187" t="s">
        <v>24</v>
      </c>
      <c r="B10" s="115" t="s">
        <v>261</v>
      </c>
      <c r="C10" s="27" t="s">
        <v>338</v>
      </c>
      <c r="D10" s="117"/>
      <c r="E10" s="173"/>
      <c r="F10" s="118"/>
      <c r="G10" s="118"/>
      <c r="H10" s="173"/>
      <c r="I10" s="120"/>
    </row>
    <row r="11" spans="1:9" s="15" customFormat="1" x14ac:dyDescent="0.2">
      <c r="A11" s="125" t="s">
        <v>237</v>
      </c>
      <c r="B11" s="115"/>
      <c r="C11" s="26"/>
      <c r="D11" s="118"/>
      <c r="E11" s="176"/>
      <c r="F11" s="118"/>
      <c r="G11" s="118"/>
      <c r="H11" s="176"/>
      <c r="I11" s="120"/>
    </row>
    <row r="12" spans="1:9" s="15" customFormat="1" ht="12.75" customHeight="1" x14ac:dyDescent="0.2">
      <c r="A12" s="125" t="s">
        <v>11</v>
      </c>
      <c r="B12" s="115" t="s">
        <v>261</v>
      </c>
      <c r="C12" s="26" t="s">
        <v>339</v>
      </c>
      <c r="D12" s="118"/>
      <c r="E12" s="229"/>
      <c r="F12" s="118"/>
      <c r="G12" s="118"/>
      <c r="H12" s="177"/>
      <c r="I12" s="120"/>
    </row>
    <row r="13" spans="1:9" s="15" customFormat="1" ht="12.75" customHeight="1" x14ac:dyDescent="0.15">
      <c r="A13" s="124" t="s">
        <v>19</v>
      </c>
      <c r="B13" s="115" t="s">
        <v>261</v>
      </c>
      <c r="C13" s="26" t="s">
        <v>340</v>
      </c>
      <c r="D13" s="118"/>
      <c r="E13" s="118"/>
      <c r="F13" s="118"/>
      <c r="G13" s="118"/>
      <c r="H13" s="119"/>
      <c r="I13" s="120"/>
    </row>
    <row r="14" spans="1:9" s="15" customFormat="1" ht="33.75" x14ac:dyDescent="0.2">
      <c r="A14" s="125" t="s">
        <v>241</v>
      </c>
      <c r="B14" s="115" t="s">
        <v>261</v>
      </c>
      <c r="C14" s="26" t="s">
        <v>341</v>
      </c>
      <c r="D14" s="118"/>
      <c r="E14" s="118"/>
      <c r="F14" s="118"/>
      <c r="G14" s="118"/>
      <c r="H14" s="119"/>
      <c r="I14" s="120"/>
    </row>
    <row r="15" spans="1:9" s="15" customFormat="1" x14ac:dyDescent="0.2">
      <c r="A15" s="125" t="s">
        <v>242</v>
      </c>
      <c r="B15" s="115" t="s">
        <v>141</v>
      </c>
      <c r="C15" s="26"/>
      <c r="D15" s="118"/>
      <c r="E15" s="118"/>
      <c r="F15" s="118"/>
      <c r="G15" s="118"/>
      <c r="H15" s="119"/>
      <c r="I15" s="120"/>
    </row>
    <row r="16" spans="1:9" s="15" customFormat="1" x14ac:dyDescent="0.2">
      <c r="A16" s="125" t="s">
        <v>237</v>
      </c>
      <c r="B16" s="115"/>
      <c r="C16" s="26"/>
      <c r="D16" s="118"/>
      <c r="E16" s="118"/>
      <c r="F16" s="118"/>
      <c r="G16" s="118"/>
      <c r="H16" s="119"/>
      <c r="I16" s="120"/>
    </row>
    <row r="17" spans="1:10" s="15" customFormat="1" ht="22.5" x14ac:dyDescent="0.2">
      <c r="A17" s="125" t="s">
        <v>269</v>
      </c>
      <c r="B17" s="115" t="s">
        <v>15</v>
      </c>
      <c r="C17" s="26" t="s">
        <v>342</v>
      </c>
      <c r="D17" s="281">
        <f>D21+D25</f>
        <v>15821596.880000025</v>
      </c>
      <c r="E17" s="281">
        <f>E18+E22</f>
        <v>1650405.6500000004</v>
      </c>
      <c r="F17" s="281"/>
      <c r="G17" s="281">
        <f t="shared" ref="G17:G25" si="0">E17</f>
        <v>1650405.6500000004</v>
      </c>
      <c r="H17" s="119"/>
      <c r="I17" s="120"/>
    </row>
    <row r="18" spans="1:10" s="15" customFormat="1" x14ac:dyDescent="0.2">
      <c r="A18" s="125" t="s">
        <v>69</v>
      </c>
      <c r="B18" s="115" t="s">
        <v>268</v>
      </c>
      <c r="C18" s="26" t="s">
        <v>343</v>
      </c>
      <c r="D18" s="281">
        <f t="shared" ref="D18:E20" si="1">D19</f>
        <v>-226464890.66999999</v>
      </c>
      <c r="E18" s="281">
        <f>E19</f>
        <v>-11725937.689999999</v>
      </c>
      <c r="F18" s="281"/>
      <c r="G18" s="281">
        <f t="shared" si="0"/>
        <v>-11725937.689999999</v>
      </c>
      <c r="H18" s="119"/>
      <c r="I18" s="120"/>
    </row>
    <row r="19" spans="1:10" s="15" customFormat="1" ht="12.75" customHeight="1" x14ac:dyDescent="0.2">
      <c r="A19" s="125" t="s">
        <v>75</v>
      </c>
      <c r="B19" s="115" t="s">
        <v>268</v>
      </c>
      <c r="C19" s="26" t="s">
        <v>344</v>
      </c>
      <c r="D19" s="281">
        <f t="shared" si="1"/>
        <v>-226464890.66999999</v>
      </c>
      <c r="E19" s="281">
        <f t="shared" si="1"/>
        <v>-11725937.689999999</v>
      </c>
      <c r="F19" s="281"/>
      <c r="G19" s="281">
        <f t="shared" si="0"/>
        <v>-11725937.689999999</v>
      </c>
      <c r="H19" s="119"/>
      <c r="I19" s="120"/>
    </row>
    <row r="20" spans="1:10" s="15" customFormat="1" ht="12.75" customHeight="1" x14ac:dyDescent="0.2">
      <c r="A20" s="125" t="s">
        <v>76</v>
      </c>
      <c r="B20" s="115" t="s">
        <v>268</v>
      </c>
      <c r="C20" s="26" t="s">
        <v>345</v>
      </c>
      <c r="D20" s="281">
        <f t="shared" si="1"/>
        <v>-226464890.66999999</v>
      </c>
      <c r="E20" s="281">
        <f t="shared" si="1"/>
        <v>-11725937.689999999</v>
      </c>
      <c r="F20" s="281"/>
      <c r="G20" s="281">
        <f t="shared" si="0"/>
        <v>-11725937.689999999</v>
      </c>
      <c r="H20" s="119"/>
      <c r="I20" s="120"/>
    </row>
    <row r="21" spans="1:10" s="15" customFormat="1" ht="12.75" customHeight="1" x14ac:dyDescent="0.2">
      <c r="A21" s="125" t="s">
        <v>77</v>
      </c>
      <c r="B21" s="115" t="s">
        <v>268</v>
      </c>
      <c r="C21" s="26" t="s">
        <v>346</v>
      </c>
      <c r="D21" s="281">
        <v>-226464890.66999999</v>
      </c>
      <c r="E21" s="281">
        <v>-11725937.689999999</v>
      </c>
      <c r="F21" s="281"/>
      <c r="G21" s="281">
        <f>E21</f>
        <v>-11725937.689999999</v>
      </c>
      <c r="H21" s="119"/>
      <c r="I21" s="120"/>
    </row>
    <row r="22" spans="1:10" s="15" customFormat="1" x14ac:dyDescent="0.2">
      <c r="A22" s="125" t="s">
        <v>78</v>
      </c>
      <c r="B22" s="115" t="s">
        <v>62</v>
      </c>
      <c r="C22" s="26" t="s">
        <v>347</v>
      </c>
      <c r="D22" s="281">
        <f t="shared" ref="D22:E24" si="2">D23</f>
        <v>242286487.55000001</v>
      </c>
      <c r="E22" s="281">
        <f t="shared" si="2"/>
        <v>13376343.34</v>
      </c>
      <c r="F22" s="281"/>
      <c r="G22" s="282">
        <f t="shared" si="0"/>
        <v>13376343.34</v>
      </c>
      <c r="H22" s="119"/>
      <c r="I22" s="120"/>
    </row>
    <row r="23" spans="1:10" s="15" customFormat="1" ht="12.75" customHeight="1" x14ac:dyDescent="0.2">
      <c r="A23" s="125" t="s">
        <v>262</v>
      </c>
      <c r="B23" s="115" t="s">
        <v>62</v>
      </c>
      <c r="C23" s="26" t="s">
        <v>348</v>
      </c>
      <c r="D23" s="281">
        <f t="shared" si="2"/>
        <v>242286487.55000001</v>
      </c>
      <c r="E23" s="281">
        <f t="shared" si="2"/>
        <v>13376343.34</v>
      </c>
      <c r="F23" s="281"/>
      <c r="G23" s="282">
        <f t="shared" si="0"/>
        <v>13376343.34</v>
      </c>
      <c r="H23" s="119"/>
      <c r="I23" s="120"/>
    </row>
    <row r="24" spans="1:10" s="15" customFormat="1" ht="12.75" customHeight="1" x14ac:dyDescent="0.2">
      <c r="A24" s="125" t="s">
        <v>263</v>
      </c>
      <c r="B24" s="115" t="s">
        <v>62</v>
      </c>
      <c r="C24" s="26" t="s">
        <v>349</v>
      </c>
      <c r="D24" s="281">
        <f t="shared" si="2"/>
        <v>242286487.55000001</v>
      </c>
      <c r="E24" s="281">
        <f t="shared" si="2"/>
        <v>13376343.34</v>
      </c>
      <c r="F24" s="281"/>
      <c r="G24" s="282">
        <f t="shared" si="0"/>
        <v>13376343.34</v>
      </c>
      <c r="H24" s="119"/>
      <c r="I24" s="120"/>
    </row>
    <row r="25" spans="1:10" s="15" customFormat="1" ht="22.5" x14ac:dyDescent="0.2">
      <c r="A25" s="133" t="s">
        <v>13</v>
      </c>
      <c r="B25" s="132" t="s">
        <v>62</v>
      </c>
      <c r="C25" s="3" t="s">
        <v>350</v>
      </c>
      <c r="D25" s="281">
        <v>242286487.55000001</v>
      </c>
      <c r="E25" s="281">
        <v>13376343.34</v>
      </c>
      <c r="F25" s="282"/>
      <c r="G25" s="282">
        <f t="shared" si="0"/>
        <v>13376343.34</v>
      </c>
      <c r="H25" s="122"/>
      <c r="I25" s="130"/>
    </row>
    <row r="26" spans="1:10" s="15" customFormat="1" ht="18.75" customHeight="1" x14ac:dyDescent="0.2">
      <c r="A26" s="190" t="s">
        <v>174</v>
      </c>
      <c r="B26" s="191" t="s">
        <v>61</v>
      </c>
      <c r="C26" s="192"/>
      <c r="D26" s="283"/>
      <c r="E26" s="283"/>
      <c r="F26" s="283"/>
      <c r="G26" s="283"/>
      <c r="H26" s="193"/>
      <c r="I26" s="193"/>
      <c r="J26" s="131"/>
    </row>
    <row r="27" spans="1:10" ht="33.75" x14ac:dyDescent="0.2">
      <c r="A27" s="194" t="s">
        <v>175</v>
      </c>
      <c r="B27" s="56">
        <v>810</v>
      </c>
      <c r="C27" s="195"/>
      <c r="D27" s="284"/>
      <c r="E27" s="285"/>
      <c r="F27" s="285"/>
      <c r="G27" s="285"/>
      <c r="H27" s="196"/>
      <c r="I27" s="197"/>
      <c r="J27" s="14"/>
    </row>
    <row r="28" spans="1:10" ht="9.75" customHeight="1" x14ac:dyDescent="0.2">
      <c r="A28" s="198" t="s">
        <v>237</v>
      </c>
      <c r="B28" s="27"/>
      <c r="C28" s="59"/>
      <c r="D28" s="198"/>
      <c r="E28" s="59"/>
      <c r="F28" s="59"/>
      <c r="G28" s="59"/>
      <c r="H28" s="59"/>
      <c r="I28" s="197"/>
    </row>
    <row r="29" spans="1:10" ht="12" customHeight="1" x14ac:dyDescent="0.2">
      <c r="A29" s="199" t="s">
        <v>176</v>
      </c>
      <c r="B29" s="58">
        <v>811</v>
      </c>
      <c r="C29" s="59"/>
      <c r="D29" s="59"/>
      <c r="E29" s="198"/>
      <c r="F29" s="200"/>
      <c r="G29" s="59"/>
      <c r="H29" s="59"/>
      <c r="I29" s="197"/>
    </row>
    <row r="30" spans="1:10" ht="9.75" customHeight="1" x14ac:dyDescent="0.2">
      <c r="A30" s="198" t="s">
        <v>177</v>
      </c>
      <c r="B30" s="27" t="s">
        <v>220</v>
      </c>
      <c r="C30" s="59"/>
      <c r="D30" s="59"/>
      <c r="E30" s="59"/>
      <c r="F30" s="59"/>
      <c r="G30" s="59"/>
      <c r="H30" s="59"/>
      <c r="I30" s="197"/>
    </row>
    <row r="31" spans="1:10" ht="9.75" customHeight="1" x14ac:dyDescent="0.2">
      <c r="A31" s="198" t="s">
        <v>178</v>
      </c>
      <c r="B31" s="27" t="s">
        <v>63</v>
      </c>
      <c r="C31" s="59"/>
      <c r="D31" s="59"/>
      <c r="E31" s="59"/>
      <c r="F31" s="59"/>
      <c r="G31" s="59"/>
      <c r="H31" s="59"/>
      <c r="I31" s="197"/>
    </row>
    <row r="32" spans="1:10" ht="17.100000000000001" customHeight="1" x14ac:dyDescent="0.2">
      <c r="A32" s="198" t="s">
        <v>12</v>
      </c>
      <c r="B32" s="56"/>
      <c r="C32" s="59"/>
      <c r="D32" s="200"/>
      <c r="E32" s="59"/>
      <c r="F32" s="59"/>
      <c r="G32" s="59"/>
      <c r="H32" s="197"/>
      <c r="I32" s="197"/>
    </row>
    <row r="33" spans="1:9" ht="18" customHeight="1" x14ac:dyDescent="0.2">
      <c r="A33" s="201" t="s">
        <v>187</v>
      </c>
      <c r="B33" s="58">
        <v>821</v>
      </c>
      <c r="C33" s="59"/>
      <c r="D33" s="59"/>
      <c r="E33" s="59"/>
      <c r="F33" s="59"/>
      <c r="G33" s="59"/>
      <c r="H33" s="197"/>
      <c r="I33" s="197"/>
    </row>
    <row r="34" spans="1:9" ht="19.5" customHeight="1" x14ac:dyDescent="0.2">
      <c r="A34" s="199" t="s">
        <v>248</v>
      </c>
      <c r="B34" s="58">
        <v>822</v>
      </c>
      <c r="C34" s="59"/>
      <c r="D34" s="59"/>
      <c r="E34" s="59"/>
      <c r="F34" s="59"/>
      <c r="G34" s="59"/>
      <c r="H34" s="197"/>
      <c r="I34" s="197"/>
    </row>
    <row r="35" spans="1:9" ht="28.5" customHeight="1" x14ac:dyDescent="0.2">
      <c r="A35" s="198" t="s">
        <v>330</v>
      </c>
      <c r="B35" s="56"/>
      <c r="C35" s="27"/>
      <c r="D35" s="27"/>
      <c r="E35" s="27" t="s">
        <v>211</v>
      </c>
      <c r="F35" s="27"/>
      <c r="G35" s="27"/>
      <c r="H35" s="27"/>
      <c r="I35" s="197"/>
    </row>
    <row r="36" spans="1:9" s="57" customFormat="1" ht="16.5" customHeight="1" x14ac:dyDescent="0.2">
      <c r="A36" s="202" t="s">
        <v>335</v>
      </c>
      <c r="B36" s="203"/>
      <c r="C36" s="204"/>
      <c r="D36" s="204"/>
      <c r="E36" s="204" t="s">
        <v>163</v>
      </c>
      <c r="F36" s="204"/>
      <c r="G36" s="354" t="s">
        <v>164</v>
      </c>
      <c r="H36" s="355"/>
      <c r="I36" s="356"/>
    </row>
    <row r="37" spans="1:9" s="57" customFormat="1" ht="16.5" customHeight="1" x14ac:dyDescent="0.2">
      <c r="A37" s="202"/>
      <c r="B37" s="203"/>
      <c r="C37" s="204"/>
      <c r="D37" s="204"/>
      <c r="E37" s="204"/>
      <c r="F37" s="204"/>
      <c r="G37" s="206"/>
      <c r="H37" s="207"/>
      <c r="I37" s="208"/>
    </row>
    <row r="38" spans="1:9" ht="36" customHeight="1" x14ac:dyDescent="0.2">
      <c r="A38" s="357" t="s">
        <v>336</v>
      </c>
      <c r="B38" s="358"/>
      <c r="C38" s="359"/>
      <c r="D38" s="205"/>
      <c r="E38" s="205"/>
      <c r="F38" s="205"/>
      <c r="G38" s="205" t="s">
        <v>222</v>
      </c>
      <c r="H38" s="205"/>
      <c r="I38" s="205" t="s">
        <v>223</v>
      </c>
    </row>
    <row r="39" spans="1:9" ht="19.5" customHeight="1" x14ac:dyDescent="0.2">
      <c r="A39" s="353" t="s">
        <v>334</v>
      </c>
      <c r="B39" s="353"/>
      <c r="C39" s="353"/>
      <c r="D39" s="205"/>
      <c r="E39" s="205"/>
      <c r="F39" s="205"/>
      <c r="G39" s="205"/>
      <c r="H39" s="205"/>
      <c r="I39" s="205"/>
    </row>
    <row r="40" spans="1:9" ht="19.5" customHeight="1" x14ac:dyDescent="0.2">
      <c r="A40" s="205" t="s">
        <v>133</v>
      </c>
      <c r="B40" s="205"/>
      <c r="C40" s="205"/>
      <c r="D40" s="205"/>
      <c r="E40" s="205"/>
      <c r="F40" s="205"/>
      <c r="G40" s="205"/>
      <c r="H40" s="205"/>
      <c r="I40" s="205"/>
    </row>
    <row r="41" spans="1:9" ht="19.5" customHeight="1" x14ac:dyDescent="0.2">
      <c r="A41" s="353" t="s">
        <v>201</v>
      </c>
      <c r="B41" s="353"/>
      <c r="C41" s="353"/>
      <c r="D41" s="353" t="s">
        <v>165</v>
      </c>
      <c r="E41" s="353"/>
      <c r="F41" s="353"/>
      <c r="G41" s="353"/>
      <c r="H41" s="353"/>
      <c r="I41" s="353"/>
    </row>
    <row r="42" spans="1:9" ht="15" customHeight="1" x14ac:dyDescent="0.2">
      <c r="A42" s="205"/>
      <c r="B42" s="205"/>
      <c r="C42" s="205"/>
      <c r="D42" s="353" t="s">
        <v>325</v>
      </c>
      <c r="E42" s="353"/>
      <c r="F42" s="353"/>
      <c r="G42" s="353"/>
      <c r="H42" s="353"/>
      <c r="I42" s="353"/>
    </row>
    <row r="43" spans="1:9" ht="17.25" customHeight="1" x14ac:dyDescent="0.2">
      <c r="A43" s="330" t="s">
        <v>575</v>
      </c>
      <c r="B43" s="205"/>
      <c r="C43" s="205"/>
      <c r="D43" s="353" t="s">
        <v>221</v>
      </c>
      <c r="E43" s="353"/>
      <c r="F43" s="353"/>
      <c r="G43" s="353"/>
      <c r="H43" s="353"/>
      <c r="I43" s="353"/>
    </row>
  </sheetData>
  <mergeCells count="8">
    <mergeCell ref="A3:I3"/>
    <mergeCell ref="D43:I43"/>
    <mergeCell ref="G36:I36"/>
    <mergeCell ref="A38:C38"/>
    <mergeCell ref="A41:C41"/>
    <mergeCell ref="D41:I41"/>
    <mergeCell ref="D42:I42"/>
    <mergeCell ref="A39:C39"/>
  </mergeCells>
  <phoneticPr fontId="1" type="noConversion"/>
  <pageMargins left="0.62992125984251968" right="0.15748031496062992" top="0.39370078740157483" bottom="0.39370078740157483" header="0.27559055118110237" footer="0.15748031496062992"/>
  <pageSetup paperSize="9" scale="9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6" r:id="rId4" name="Button 4">
              <controlPr defaultSize="0" print="0" autoFill="0" autoPict="0" macro="[0]!cmbGoMainPage_Click">
                <anchor moveWithCells="1" sizeWithCells="1">
                  <from>
                    <xdr:col>0</xdr:col>
                    <xdr:colOff>57150</xdr:colOff>
                    <xdr:row>0</xdr:row>
                    <xdr:rowOff>0</xdr:rowOff>
                  </from>
                  <to>
                    <xdr:col>0</xdr:col>
                    <xdr:colOff>914400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7" r:id="rId5" name="Button 5">
              <controlPr defaultSize="0" print="0" autoFill="0" autoPict="0" macro="[0]!cmbGoOptionsPage_Click">
                <anchor moveWithCells="1" sizeWithCells="1">
                  <from>
                    <xdr:col>0</xdr:col>
                    <xdr:colOff>1019175</xdr:colOff>
                    <xdr:row>0</xdr:row>
                    <xdr:rowOff>0</xdr:rowOff>
                  </from>
                  <to>
                    <xdr:col>0</xdr:col>
                    <xdr:colOff>1876425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8" r:id="rId6" name="Button 6">
              <controlPr defaultSize="0" print="0" autoFill="0" autoPict="0" macro="[0]!ExportForms">
                <anchor moveWithCells="1" sizeWithCells="1">
                  <from>
                    <xdr:col>0</xdr:col>
                    <xdr:colOff>1990725</xdr:colOff>
                    <xdr:row>0</xdr:row>
                    <xdr:rowOff>0</xdr:rowOff>
                  </from>
                  <to>
                    <xdr:col>1</xdr:col>
                    <xdr:colOff>228600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9" r:id="rId7" name="Button 7">
              <controlPr defaultSize="0" print="0" autoFill="0" autoPict="0" macro="[0]!cmbGoMainPage_Click">
                <anchor moveWithCells="1" sizeWithCells="1">
                  <from>
                    <xdr:col>0</xdr:col>
                    <xdr:colOff>57150</xdr:colOff>
                    <xdr:row>0</xdr:row>
                    <xdr:rowOff>0</xdr:rowOff>
                  </from>
                  <to>
                    <xdr:col>0</xdr:col>
                    <xdr:colOff>914400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0" r:id="rId8" name="Button 8">
              <controlPr defaultSize="0" print="0" autoFill="0" autoPict="0" macro="[0]!cmbGoOptionsPage_Click">
                <anchor moveWithCells="1" sizeWithCells="1">
                  <from>
                    <xdr:col>0</xdr:col>
                    <xdr:colOff>1019175</xdr:colOff>
                    <xdr:row>0</xdr:row>
                    <xdr:rowOff>0</xdr:rowOff>
                  </from>
                  <to>
                    <xdr:col>0</xdr:col>
                    <xdr:colOff>1876425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1" r:id="rId9" name="Button 9">
              <controlPr defaultSize="0" print="0" autoFill="0" autoPict="0" macro="[0]!ExportForms">
                <anchor moveWithCells="1" sizeWithCells="1">
                  <from>
                    <xdr:col>0</xdr:col>
                    <xdr:colOff>2466975</xdr:colOff>
                    <xdr:row>0</xdr:row>
                    <xdr:rowOff>0</xdr:rowOff>
                  </from>
                  <to>
                    <xdr:col>2</xdr:col>
                    <xdr:colOff>342900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2" r:id="rId10" name="Button 10">
              <controlPr defaultSize="0" print="0" autoFill="0" autoPict="0" macro="[0]!cmbGoMainPage_Click">
                <anchor moveWithCells="1" sizeWithCells="1">
                  <from>
                    <xdr:col>0</xdr:col>
                    <xdr:colOff>57150</xdr:colOff>
                    <xdr:row>0</xdr:row>
                    <xdr:rowOff>57150</xdr:rowOff>
                  </from>
                  <to>
                    <xdr:col>0</xdr:col>
                    <xdr:colOff>914400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3" r:id="rId11" name="Button 11">
              <controlPr defaultSize="0" print="0" autoFill="0" autoPict="0" macro="[0]!cmbGoOptionsPage_Click">
                <anchor moveWithCells="1" sizeWithCells="1">
                  <from>
                    <xdr:col>0</xdr:col>
                    <xdr:colOff>1019175</xdr:colOff>
                    <xdr:row>0</xdr:row>
                    <xdr:rowOff>57150</xdr:rowOff>
                  </from>
                  <to>
                    <xdr:col>0</xdr:col>
                    <xdr:colOff>1876425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4" r:id="rId12" name="Button 12">
              <controlPr defaultSize="0" print="0" autoFill="0" autoPict="0" macro="[0]!ExportForms">
                <anchor moveWithCells="1" sizeWithCells="1">
                  <from>
                    <xdr:col>0</xdr:col>
                    <xdr:colOff>1990725</xdr:colOff>
                    <xdr:row>0</xdr:row>
                    <xdr:rowOff>57150</xdr:rowOff>
                  </from>
                  <to>
                    <xdr:col>1</xdr:col>
                    <xdr:colOff>228600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5" r:id="rId13" name="Button 13">
              <controlPr defaultSize="0" print="0" autoFill="0" autoPict="0" macro="[0]!cmbKBK_Click">
                <anchor moveWithCells="1" siz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2</xdr:col>
                    <xdr:colOff>1333500</xdr:colOff>
                    <xdr:row>5</xdr:row>
                    <xdr:rowOff>1381125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"/>
  <sheetViews>
    <sheetView workbookViewId="0"/>
  </sheetViews>
  <sheetFormatPr defaultRowHeight="12.75" x14ac:dyDescent="0.2"/>
  <cols>
    <col min="1" max="1" width="29" customWidth="1"/>
  </cols>
  <sheetData/>
  <sheetProtection sheet="1" objects="1" scenarios="1"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K45"/>
  <sheetViews>
    <sheetView showGridLines="0" workbookViewId="0">
      <pane xSplit="1" ySplit="9" topLeftCell="B26" activePane="bottomRight" state="frozen"/>
      <selection pane="topRight" activeCell="B1" sqref="B1"/>
      <selection pane="bottomLeft" activeCell="A10" sqref="A10"/>
      <selection pane="bottomRight" activeCell="D45" sqref="D45"/>
    </sheetView>
  </sheetViews>
  <sheetFormatPr defaultRowHeight="11.25" x14ac:dyDescent="0.2"/>
  <cols>
    <col min="1" max="1" width="37.140625" style="28" customWidth="1"/>
    <col min="2" max="2" width="8.140625" style="28" bestFit="1" customWidth="1"/>
    <col min="3" max="3" width="11.140625" style="28" customWidth="1"/>
    <col min="4" max="4" width="15.28515625" style="28" customWidth="1"/>
    <col min="5" max="5" width="11.85546875" style="28" customWidth="1"/>
    <col min="6" max="6" width="13.42578125" style="28" customWidth="1"/>
    <col min="7" max="7" width="9.42578125" style="28" customWidth="1"/>
    <col min="8" max="8" width="8.7109375" style="28" customWidth="1"/>
    <col min="9" max="9" width="7.7109375" style="28" customWidth="1"/>
    <col min="10" max="10" width="8.7109375" style="28" customWidth="1"/>
    <col min="11" max="11" width="11.7109375" style="28" customWidth="1"/>
    <col min="12" max="16384" width="9.140625" style="28"/>
  </cols>
  <sheetData>
    <row r="1" spans="1:11" customFormat="1" ht="12.75" x14ac:dyDescent="0.2">
      <c r="A1" s="31"/>
      <c r="B1" s="2"/>
      <c r="C1" s="1"/>
      <c r="D1" s="3" t="s">
        <v>65</v>
      </c>
      <c r="E1" s="4" t="s">
        <v>66</v>
      </c>
      <c r="F1" s="4"/>
      <c r="G1" s="17" t="s">
        <v>67</v>
      </c>
      <c r="H1" s="18"/>
      <c r="I1" s="19"/>
      <c r="J1" s="20" t="s">
        <v>135</v>
      </c>
      <c r="K1" s="19"/>
    </row>
    <row r="2" spans="1:11" customFormat="1" ht="12.75" x14ac:dyDescent="0.2">
      <c r="A2" s="6" t="s">
        <v>20</v>
      </c>
      <c r="B2" s="5" t="s">
        <v>224</v>
      </c>
      <c r="C2" s="5" t="s">
        <v>109</v>
      </c>
      <c r="D2" s="7" t="s">
        <v>46</v>
      </c>
      <c r="E2" s="7" t="s">
        <v>47</v>
      </c>
      <c r="F2" s="21"/>
      <c r="G2" s="12"/>
      <c r="H2" s="22"/>
      <c r="I2" s="23"/>
      <c r="J2" s="24" t="s">
        <v>22</v>
      </c>
      <c r="K2" s="32"/>
    </row>
    <row r="3" spans="1:11" customFormat="1" ht="12.75" x14ac:dyDescent="0.2">
      <c r="A3" s="33"/>
      <c r="B3" s="5" t="s">
        <v>226</v>
      </c>
      <c r="C3" s="6" t="s">
        <v>23</v>
      </c>
      <c r="D3" s="7" t="s">
        <v>267</v>
      </c>
      <c r="E3" s="23" t="s">
        <v>33</v>
      </c>
      <c r="F3" s="3" t="s">
        <v>34</v>
      </c>
      <c r="G3" s="11" t="s">
        <v>35</v>
      </c>
      <c r="H3" s="3" t="s">
        <v>36</v>
      </c>
      <c r="I3" s="19"/>
      <c r="J3" s="8" t="s">
        <v>227</v>
      </c>
      <c r="K3" s="7" t="s">
        <v>227</v>
      </c>
    </row>
    <row r="4" spans="1:11" customFormat="1" ht="12.75" x14ac:dyDescent="0.2">
      <c r="A4" s="33"/>
      <c r="B4" s="5" t="s">
        <v>96</v>
      </c>
      <c r="C4" s="5" t="s">
        <v>37</v>
      </c>
      <c r="D4" s="7" t="s">
        <v>38</v>
      </c>
      <c r="E4" s="23"/>
      <c r="F4" s="23" t="s">
        <v>39</v>
      </c>
      <c r="G4" s="7" t="s">
        <v>40</v>
      </c>
      <c r="H4" s="7" t="s">
        <v>41</v>
      </c>
      <c r="I4" s="7" t="s">
        <v>143</v>
      </c>
      <c r="J4" s="8" t="s">
        <v>42</v>
      </c>
      <c r="K4" s="7" t="s">
        <v>43</v>
      </c>
    </row>
    <row r="5" spans="1:11" customFormat="1" ht="12.75" x14ac:dyDescent="0.2">
      <c r="A5" s="33"/>
      <c r="B5" s="5"/>
      <c r="C5" s="5" t="s">
        <v>44</v>
      </c>
      <c r="D5" s="7" t="s">
        <v>79</v>
      </c>
      <c r="E5" s="23"/>
      <c r="F5" s="23" t="s">
        <v>80</v>
      </c>
      <c r="G5" s="7" t="s">
        <v>81</v>
      </c>
      <c r="H5" s="7"/>
      <c r="I5" s="7"/>
      <c r="J5" s="8" t="s">
        <v>82</v>
      </c>
      <c r="K5" s="7" t="s">
        <v>47</v>
      </c>
    </row>
    <row r="6" spans="1:11" customFormat="1" ht="12.75" x14ac:dyDescent="0.2">
      <c r="A6" s="33"/>
      <c r="B6" s="5"/>
      <c r="C6" s="5" t="s">
        <v>83</v>
      </c>
      <c r="D6" s="7" t="s">
        <v>84</v>
      </c>
      <c r="E6" s="23"/>
      <c r="F6" s="23" t="s">
        <v>85</v>
      </c>
      <c r="G6" s="7"/>
      <c r="H6" s="7"/>
      <c r="I6" s="7"/>
      <c r="J6" s="8"/>
      <c r="K6" s="7" t="s">
        <v>33</v>
      </c>
    </row>
    <row r="7" spans="1:11" customFormat="1" ht="12.75" x14ac:dyDescent="0.2">
      <c r="A7" s="33"/>
      <c r="B7" s="5"/>
      <c r="C7" s="5"/>
      <c r="D7" s="7" t="s">
        <v>86</v>
      </c>
      <c r="E7" s="23"/>
      <c r="F7" s="23" t="s">
        <v>87</v>
      </c>
      <c r="G7" s="7"/>
      <c r="H7" s="7"/>
      <c r="I7" s="7"/>
      <c r="J7" s="8"/>
      <c r="K7" s="7"/>
    </row>
    <row r="8" spans="1:11" customFormat="1" ht="12.75" x14ac:dyDescent="0.2">
      <c r="A8" s="33"/>
      <c r="B8" s="5"/>
      <c r="C8" s="5"/>
      <c r="D8" s="7"/>
      <c r="E8" s="23"/>
      <c r="F8" s="23" t="s">
        <v>88</v>
      </c>
      <c r="G8" s="7"/>
      <c r="H8" s="7"/>
      <c r="I8" s="7"/>
      <c r="J8" s="8"/>
      <c r="K8" s="7"/>
    </row>
    <row r="9" spans="1:11" customFormat="1" ht="12.75" x14ac:dyDescent="0.2">
      <c r="A9" s="10">
        <v>1</v>
      </c>
      <c r="B9" s="10">
        <v>2</v>
      </c>
      <c r="C9" s="10">
        <v>3</v>
      </c>
      <c r="D9" s="3" t="s">
        <v>89</v>
      </c>
      <c r="E9" s="19" t="s">
        <v>97</v>
      </c>
      <c r="F9" s="19" t="s">
        <v>98</v>
      </c>
      <c r="G9" s="3" t="s">
        <v>90</v>
      </c>
      <c r="H9" s="3" t="s">
        <v>91</v>
      </c>
      <c r="I9" s="3" t="s">
        <v>92</v>
      </c>
      <c r="J9" s="4" t="s">
        <v>93</v>
      </c>
      <c r="K9" s="3" t="s">
        <v>94</v>
      </c>
    </row>
    <row r="10" spans="1:11" s="41" customFormat="1" ht="10.5" x14ac:dyDescent="0.15">
      <c r="A10" s="38" t="s">
        <v>110</v>
      </c>
      <c r="B10" s="39">
        <v>190</v>
      </c>
      <c r="C10" s="39" t="s">
        <v>70</v>
      </c>
      <c r="D10" s="40">
        <f>D11+D15+D22+D25+D28+D32+D36</f>
        <v>0</v>
      </c>
      <c r="E10" s="40">
        <f t="shared" ref="E10:K10" si="0">E11+E15+E22+E25+E28+E32+E36</f>
        <v>0</v>
      </c>
      <c r="F10" s="40">
        <f t="shared" si="0"/>
        <v>0</v>
      </c>
      <c r="G10" s="40">
        <f t="shared" si="0"/>
        <v>0</v>
      </c>
      <c r="H10" s="40">
        <f t="shared" si="0"/>
        <v>0</v>
      </c>
      <c r="I10" s="40">
        <f t="shared" si="0"/>
        <v>0</v>
      </c>
      <c r="J10" s="40">
        <f t="shared" si="0"/>
        <v>0</v>
      </c>
      <c r="K10" s="40">
        <f t="shared" si="0"/>
        <v>0</v>
      </c>
    </row>
    <row r="11" spans="1:11" s="37" customFormat="1" x14ac:dyDescent="0.2">
      <c r="A11" s="34" t="s">
        <v>140</v>
      </c>
      <c r="B11" s="35">
        <v>200</v>
      </c>
      <c r="C11" s="35" t="s">
        <v>9</v>
      </c>
      <c r="D11" s="36">
        <f>SUM(D12:D14)</f>
        <v>0</v>
      </c>
      <c r="E11" s="36">
        <f t="shared" ref="E11:K11" si="1">SUM(E12:E14)</f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  <c r="I11" s="36">
        <f t="shared" si="1"/>
        <v>0</v>
      </c>
      <c r="J11" s="36">
        <f t="shared" si="1"/>
        <v>0</v>
      </c>
      <c r="K11" s="36">
        <f t="shared" si="1"/>
        <v>0</v>
      </c>
    </row>
    <row r="12" spans="1:11" x14ac:dyDescent="0.2">
      <c r="A12" s="29" t="s">
        <v>111</v>
      </c>
      <c r="B12" s="30">
        <v>210</v>
      </c>
      <c r="C12" s="30" t="s">
        <v>186</v>
      </c>
      <c r="D12" s="49"/>
      <c r="E12" s="49"/>
      <c r="F12" s="49"/>
      <c r="G12" s="49"/>
      <c r="H12" s="49"/>
      <c r="I12" s="49">
        <v>0</v>
      </c>
      <c r="J12" s="49">
        <v>0</v>
      </c>
      <c r="K12" s="49">
        <v>0</v>
      </c>
    </row>
    <row r="13" spans="1:11" x14ac:dyDescent="0.2">
      <c r="A13" s="29" t="s">
        <v>112</v>
      </c>
      <c r="B13" s="30">
        <v>220</v>
      </c>
      <c r="C13" s="30" t="s">
        <v>123</v>
      </c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29" t="s">
        <v>1</v>
      </c>
      <c r="B14" s="30">
        <v>230</v>
      </c>
      <c r="C14" s="30" t="s">
        <v>259</v>
      </c>
      <c r="D14" s="49"/>
      <c r="E14" s="49"/>
      <c r="F14" s="49"/>
      <c r="G14" s="49"/>
      <c r="H14" s="49"/>
      <c r="I14" s="49"/>
      <c r="J14" s="49"/>
      <c r="K14" s="49"/>
    </row>
    <row r="15" spans="1:11" s="37" customFormat="1" x14ac:dyDescent="0.2">
      <c r="A15" s="34" t="s">
        <v>2</v>
      </c>
      <c r="B15" s="35">
        <v>240</v>
      </c>
      <c r="C15" s="35" t="s">
        <v>212</v>
      </c>
      <c r="D15" s="36">
        <f>SUM(D16:D21)</f>
        <v>0</v>
      </c>
      <c r="E15" s="36">
        <f t="shared" ref="E15:K15" si="2">SUM(E16:E21)</f>
        <v>0</v>
      </c>
      <c r="F15" s="36">
        <f t="shared" si="2"/>
        <v>0</v>
      </c>
      <c r="G15" s="36">
        <f t="shared" si="2"/>
        <v>0</v>
      </c>
      <c r="H15" s="36">
        <f t="shared" si="2"/>
        <v>0</v>
      </c>
      <c r="I15" s="36">
        <f t="shared" si="2"/>
        <v>0</v>
      </c>
      <c r="J15" s="36">
        <f t="shared" si="2"/>
        <v>0</v>
      </c>
      <c r="K15" s="36">
        <f t="shared" si="2"/>
        <v>0</v>
      </c>
    </row>
    <row r="16" spans="1:11" x14ac:dyDescent="0.2">
      <c r="A16" s="29" t="s">
        <v>3</v>
      </c>
      <c r="B16" s="30">
        <v>250</v>
      </c>
      <c r="C16" s="30" t="s">
        <v>108</v>
      </c>
      <c r="D16" s="49"/>
      <c r="E16" s="49"/>
      <c r="F16" s="49"/>
      <c r="G16" s="49"/>
      <c r="H16" s="49"/>
      <c r="I16" s="49"/>
      <c r="J16" s="49"/>
      <c r="K16" s="49"/>
    </row>
    <row r="17" spans="1:11" x14ac:dyDescent="0.2">
      <c r="A17" s="29" t="s">
        <v>113</v>
      </c>
      <c r="B17" s="30">
        <v>260</v>
      </c>
      <c r="C17" s="30" t="s">
        <v>137</v>
      </c>
      <c r="D17" s="49"/>
      <c r="E17" s="49"/>
      <c r="F17" s="49"/>
      <c r="G17" s="49"/>
      <c r="H17" s="49"/>
      <c r="I17" s="49"/>
      <c r="J17" s="49"/>
      <c r="K17" s="49"/>
    </row>
    <row r="18" spans="1:11" x14ac:dyDescent="0.2">
      <c r="A18" s="29" t="s">
        <v>102</v>
      </c>
      <c r="B18" s="30">
        <v>270</v>
      </c>
      <c r="C18" s="30" t="s">
        <v>138</v>
      </c>
      <c r="D18" s="49"/>
      <c r="E18" s="49"/>
      <c r="F18" s="49"/>
      <c r="G18" s="49"/>
      <c r="H18" s="49"/>
      <c r="I18" s="49"/>
      <c r="J18" s="49"/>
      <c r="K18" s="49"/>
    </row>
    <row r="19" spans="1:11" x14ac:dyDescent="0.2">
      <c r="A19" s="29" t="s">
        <v>103</v>
      </c>
      <c r="B19" s="30">
        <v>280</v>
      </c>
      <c r="C19" s="30" t="s">
        <v>139</v>
      </c>
      <c r="D19" s="49"/>
      <c r="E19" s="49"/>
      <c r="F19" s="49"/>
      <c r="G19" s="49"/>
      <c r="H19" s="49"/>
      <c r="I19" s="49"/>
      <c r="J19" s="49"/>
      <c r="K19" s="49"/>
    </row>
    <row r="20" spans="1:11" x14ac:dyDescent="0.2">
      <c r="A20" s="29" t="s">
        <v>104</v>
      </c>
      <c r="B20" s="30">
        <v>290</v>
      </c>
      <c r="C20" s="30" t="s">
        <v>264</v>
      </c>
      <c r="D20" s="49"/>
      <c r="E20" s="49"/>
      <c r="F20" s="49"/>
      <c r="G20" s="49"/>
      <c r="H20" s="49"/>
      <c r="I20" s="49"/>
      <c r="J20" s="49"/>
      <c r="K20" s="49"/>
    </row>
    <row r="21" spans="1:11" x14ac:dyDescent="0.2">
      <c r="A21" s="29" t="s">
        <v>105</v>
      </c>
      <c r="B21" s="30">
        <v>300</v>
      </c>
      <c r="C21" s="30" t="s">
        <v>59</v>
      </c>
      <c r="D21" s="49"/>
      <c r="E21" s="49"/>
      <c r="F21" s="49"/>
      <c r="G21" s="49"/>
      <c r="H21" s="49"/>
      <c r="I21" s="49"/>
      <c r="J21" s="49"/>
      <c r="K21" s="49"/>
    </row>
    <row r="22" spans="1:11" s="37" customFormat="1" x14ac:dyDescent="0.2">
      <c r="A22" s="34" t="s">
        <v>106</v>
      </c>
      <c r="B22" s="35">
        <v>310</v>
      </c>
      <c r="C22" s="35" t="s">
        <v>60</v>
      </c>
      <c r="D22" s="36">
        <f>SUM(D23:D24)</f>
        <v>0</v>
      </c>
      <c r="E22" s="36">
        <f t="shared" ref="E22:K22" si="3">SUM(E23:E24)</f>
        <v>0</v>
      </c>
      <c r="F22" s="36">
        <f t="shared" si="3"/>
        <v>0</v>
      </c>
      <c r="G22" s="36">
        <f t="shared" si="3"/>
        <v>0</v>
      </c>
      <c r="H22" s="36">
        <f t="shared" si="3"/>
        <v>0</v>
      </c>
      <c r="I22" s="36">
        <f t="shared" si="3"/>
        <v>0</v>
      </c>
      <c r="J22" s="36">
        <f t="shared" si="3"/>
        <v>0</v>
      </c>
      <c r="K22" s="36">
        <f t="shared" si="3"/>
        <v>0</v>
      </c>
    </row>
    <row r="23" spans="1:11" ht="22.5" x14ac:dyDescent="0.2">
      <c r="A23" s="29" t="s">
        <v>64</v>
      </c>
      <c r="B23" s="30">
        <v>320</v>
      </c>
      <c r="C23" s="30" t="s">
        <v>124</v>
      </c>
      <c r="D23" s="49"/>
      <c r="E23" s="49"/>
      <c r="F23" s="49"/>
      <c r="G23" s="49"/>
      <c r="H23" s="49"/>
      <c r="I23" s="49"/>
      <c r="J23" s="49"/>
      <c r="K23" s="49"/>
    </row>
    <row r="24" spans="1:11" ht="22.5" x14ac:dyDescent="0.2">
      <c r="A24" s="29" t="s">
        <v>253</v>
      </c>
      <c r="B24" s="30">
        <v>330</v>
      </c>
      <c r="C24" s="30" t="s">
        <v>230</v>
      </c>
      <c r="D24" s="49"/>
      <c r="E24" s="49"/>
      <c r="F24" s="49"/>
      <c r="G24" s="49"/>
      <c r="H24" s="49"/>
      <c r="I24" s="49"/>
      <c r="J24" s="49"/>
      <c r="K24" s="49"/>
    </row>
    <row r="25" spans="1:11" s="37" customFormat="1" ht="22.5" x14ac:dyDescent="0.2">
      <c r="A25" s="34" t="s">
        <v>145</v>
      </c>
      <c r="B25" s="35">
        <v>340</v>
      </c>
      <c r="C25" s="35" t="s">
        <v>56</v>
      </c>
      <c r="D25" s="36">
        <f>SUM(D26:D27)</f>
        <v>0</v>
      </c>
      <c r="E25" s="36">
        <f t="shared" ref="E25:K25" si="4">SUM(E26:E27)</f>
        <v>0</v>
      </c>
      <c r="F25" s="36">
        <f t="shared" si="4"/>
        <v>0</v>
      </c>
      <c r="G25" s="36">
        <f t="shared" si="4"/>
        <v>0</v>
      </c>
      <c r="H25" s="36">
        <f t="shared" si="4"/>
        <v>0</v>
      </c>
      <c r="I25" s="36">
        <f t="shared" si="4"/>
        <v>0</v>
      </c>
      <c r="J25" s="36">
        <f t="shared" si="4"/>
        <v>0</v>
      </c>
      <c r="K25" s="36">
        <f t="shared" si="4"/>
        <v>0</v>
      </c>
    </row>
    <row r="26" spans="1:11" ht="33.75" x14ac:dyDescent="0.2">
      <c r="A26" s="29" t="s">
        <v>146</v>
      </c>
      <c r="B26" s="30">
        <v>350</v>
      </c>
      <c r="C26" s="30" t="s">
        <v>57</v>
      </c>
      <c r="D26" s="49"/>
      <c r="E26" s="49"/>
      <c r="F26" s="49"/>
      <c r="G26" s="49"/>
      <c r="H26" s="49"/>
      <c r="I26" s="49"/>
      <c r="J26" s="49"/>
      <c r="K26" s="49"/>
    </row>
    <row r="27" spans="1:11" ht="45" x14ac:dyDescent="0.2">
      <c r="A27" s="29" t="s">
        <v>125</v>
      </c>
      <c r="B27" s="30">
        <v>360</v>
      </c>
      <c r="C27" s="30" t="s">
        <v>54</v>
      </c>
      <c r="D27" s="49"/>
      <c r="E27" s="49"/>
      <c r="F27" s="49"/>
      <c r="G27" s="49"/>
      <c r="H27" s="49"/>
      <c r="I27" s="49"/>
      <c r="J27" s="49"/>
      <c r="K27" s="49"/>
    </row>
    <row r="28" spans="1:11" s="37" customFormat="1" ht="22.5" x14ac:dyDescent="0.2">
      <c r="A28" s="34" t="s">
        <v>121</v>
      </c>
      <c r="B28" s="35">
        <v>370</v>
      </c>
      <c r="C28" s="35" t="s">
        <v>134</v>
      </c>
      <c r="D28" s="36">
        <f>SUM(D29:D31)</f>
        <v>0</v>
      </c>
      <c r="E28" s="36">
        <f t="shared" ref="E28:K28" si="5">SUM(E29:E31)</f>
        <v>0</v>
      </c>
      <c r="F28" s="36">
        <f t="shared" si="5"/>
        <v>0</v>
      </c>
      <c r="G28" s="36">
        <f t="shared" si="5"/>
        <v>0</v>
      </c>
      <c r="H28" s="36">
        <f t="shared" si="5"/>
        <v>0</v>
      </c>
      <c r="I28" s="36">
        <f t="shared" si="5"/>
        <v>0</v>
      </c>
      <c r="J28" s="36">
        <f t="shared" si="5"/>
        <v>0</v>
      </c>
      <c r="K28" s="36">
        <f t="shared" si="5"/>
        <v>0</v>
      </c>
    </row>
    <row r="29" spans="1:11" ht="22.5" x14ac:dyDescent="0.2">
      <c r="A29" s="29" t="s">
        <v>122</v>
      </c>
      <c r="B29" s="30">
        <v>380</v>
      </c>
      <c r="C29" s="30" t="s">
        <v>25</v>
      </c>
      <c r="D29" s="49"/>
      <c r="E29" s="49"/>
      <c r="F29" s="49"/>
      <c r="G29" s="49"/>
      <c r="H29" s="49"/>
      <c r="I29" s="49"/>
      <c r="J29" s="49"/>
      <c r="K29" s="49"/>
    </row>
    <row r="30" spans="1:11" ht="22.5" x14ac:dyDescent="0.2">
      <c r="A30" s="29" t="s">
        <v>188</v>
      </c>
      <c r="B30" s="30">
        <v>390</v>
      </c>
      <c r="C30" s="30" t="s">
        <v>26</v>
      </c>
      <c r="D30" s="49"/>
      <c r="E30" s="49"/>
      <c r="F30" s="49"/>
      <c r="G30" s="49"/>
      <c r="H30" s="49"/>
      <c r="I30" s="49"/>
      <c r="J30" s="49"/>
      <c r="K30" s="49"/>
    </row>
    <row r="31" spans="1:11" x14ac:dyDescent="0.2">
      <c r="A31" s="29" t="s">
        <v>189</v>
      </c>
      <c r="B31" s="30">
        <v>400</v>
      </c>
      <c r="C31" s="30" t="s">
        <v>233</v>
      </c>
      <c r="D31" s="49"/>
      <c r="E31" s="49"/>
      <c r="F31" s="49"/>
      <c r="G31" s="49"/>
      <c r="H31" s="49"/>
      <c r="I31" s="49"/>
      <c r="J31" s="49"/>
      <c r="K31" s="49"/>
    </row>
    <row r="32" spans="1:11" s="37" customFormat="1" x14ac:dyDescent="0.2">
      <c r="A32" s="34" t="s">
        <v>190</v>
      </c>
      <c r="B32" s="35">
        <v>410</v>
      </c>
      <c r="C32" s="35" t="s">
        <v>234</v>
      </c>
      <c r="D32" s="36">
        <f>SUM(D33:D35)</f>
        <v>0</v>
      </c>
      <c r="E32" s="36">
        <f t="shared" ref="E32:K32" si="6">SUM(E33:E35)</f>
        <v>0</v>
      </c>
      <c r="F32" s="36">
        <f t="shared" si="6"/>
        <v>0</v>
      </c>
      <c r="G32" s="36">
        <f t="shared" si="6"/>
        <v>0</v>
      </c>
      <c r="H32" s="36">
        <f t="shared" si="6"/>
        <v>0</v>
      </c>
      <c r="I32" s="36">
        <f t="shared" si="6"/>
        <v>0</v>
      </c>
      <c r="J32" s="36">
        <f t="shared" si="6"/>
        <v>0</v>
      </c>
      <c r="K32" s="36">
        <f t="shared" si="6"/>
        <v>0</v>
      </c>
    </row>
    <row r="33" spans="1:11" ht="22.5" x14ac:dyDescent="0.2">
      <c r="A33" s="29" t="s">
        <v>254</v>
      </c>
      <c r="B33" s="30">
        <v>420</v>
      </c>
      <c r="C33" s="30" t="s">
        <v>21</v>
      </c>
      <c r="D33" s="49"/>
      <c r="E33" s="49"/>
      <c r="F33" s="49"/>
      <c r="G33" s="49"/>
      <c r="H33" s="49"/>
      <c r="I33" s="49"/>
      <c r="J33" s="49"/>
      <c r="K33" s="49"/>
    </row>
    <row r="34" spans="1:11" x14ac:dyDescent="0.2">
      <c r="A34" s="29" t="s">
        <v>255</v>
      </c>
      <c r="B34" s="30">
        <v>430</v>
      </c>
      <c r="C34" s="30" t="s">
        <v>49</v>
      </c>
      <c r="D34" s="49"/>
      <c r="E34" s="49"/>
      <c r="F34" s="49"/>
      <c r="G34" s="49"/>
      <c r="H34" s="49"/>
      <c r="I34" s="49"/>
      <c r="J34" s="49"/>
      <c r="K34" s="49"/>
    </row>
    <row r="35" spans="1:11" ht="33.75" x14ac:dyDescent="0.2">
      <c r="A35" s="29" t="s">
        <v>202</v>
      </c>
      <c r="B35" s="30">
        <v>440</v>
      </c>
      <c r="C35" s="30" t="s">
        <v>119</v>
      </c>
      <c r="D35" s="49"/>
      <c r="E35" s="49"/>
      <c r="F35" s="49"/>
      <c r="G35" s="49"/>
      <c r="H35" s="49"/>
      <c r="I35" s="49"/>
      <c r="J35" s="49"/>
      <c r="K35" s="49"/>
    </row>
    <row r="36" spans="1:11" s="37" customFormat="1" x14ac:dyDescent="0.2">
      <c r="A36" s="34" t="s">
        <v>203</v>
      </c>
      <c r="B36" s="35">
        <v>450</v>
      </c>
      <c r="C36" s="35" t="s">
        <v>107</v>
      </c>
      <c r="D36" s="50"/>
      <c r="E36" s="50"/>
      <c r="F36" s="50"/>
      <c r="G36" s="50"/>
      <c r="H36" s="50"/>
      <c r="I36" s="50"/>
      <c r="J36" s="50"/>
      <c r="K36" s="50"/>
    </row>
    <row r="37" spans="1:11" s="48" customFormat="1" x14ac:dyDescent="0.2">
      <c r="A37" s="45" t="s">
        <v>206</v>
      </c>
      <c r="B37" s="46">
        <v>460</v>
      </c>
      <c r="C37" s="46" t="s">
        <v>207</v>
      </c>
      <c r="D37" s="47">
        <f>SUM(D38:D40)</f>
        <v>0</v>
      </c>
      <c r="E37" s="47">
        <f t="shared" ref="E37:K37" si="7">SUM(E38:E40)</f>
        <v>0</v>
      </c>
      <c r="F37" s="47">
        <f t="shared" si="7"/>
        <v>0</v>
      </c>
      <c r="G37" s="47">
        <f t="shared" si="7"/>
        <v>0</v>
      </c>
      <c r="H37" s="47">
        <f t="shared" si="7"/>
        <v>0</v>
      </c>
      <c r="I37" s="47">
        <f t="shared" si="7"/>
        <v>0</v>
      </c>
      <c r="J37" s="47">
        <f t="shared" si="7"/>
        <v>0</v>
      </c>
      <c r="K37" s="47">
        <f t="shared" si="7"/>
        <v>0</v>
      </c>
    </row>
    <row r="38" spans="1:11" x14ac:dyDescent="0.2">
      <c r="A38" s="29" t="s">
        <v>208</v>
      </c>
      <c r="B38" s="30">
        <v>470</v>
      </c>
      <c r="C38" s="30" t="s">
        <v>228</v>
      </c>
      <c r="D38" s="49"/>
      <c r="E38" s="49"/>
      <c r="F38" s="49"/>
      <c r="G38" s="49"/>
      <c r="H38" s="49"/>
      <c r="I38" s="49"/>
      <c r="J38" s="49"/>
      <c r="K38" s="49"/>
    </row>
    <row r="39" spans="1:11" ht="22.5" x14ac:dyDescent="0.2">
      <c r="A39" s="29" t="s">
        <v>209</v>
      </c>
      <c r="B39" s="30">
        <v>480</v>
      </c>
      <c r="C39" s="30" t="s">
        <v>229</v>
      </c>
      <c r="D39" s="49"/>
      <c r="E39" s="49"/>
      <c r="F39" s="49"/>
      <c r="G39" s="49"/>
      <c r="H39" s="49"/>
      <c r="I39" s="49"/>
      <c r="J39" s="49"/>
      <c r="K39" s="49"/>
    </row>
    <row r="40" spans="1:11" x14ac:dyDescent="0.2">
      <c r="A40" s="29" t="s">
        <v>210</v>
      </c>
      <c r="B40" s="30">
        <v>490</v>
      </c>
      <c r="C40" s="30" t="s">
        <v>16</v>
      </c>
      <c r="D40" s="49"/>
      <c r="E40" s="49"/>
      <c r="F40" s="49"/>
      <c r="G40" s="49"/>
      <c r="H40" s="49"/>
      <c r="I40" s="49"/>
      <c r="J40" s="49"/>
      <c r="K40" s="49"/>
    </row>
    <row r="41" spans="1:11" s="44" customFormat="1" ht="22.5" x14ac:dyDescent="0.2">
      <c r="A41" s="42" t="s">
        <v>10</v>
      </c>
      <c r="B41" s="43">
        <v>500</v>
      </c>
      <c r="C41" s="43" t="s">
        <v>265</v>
      </c>
      <c r="D41" s="55"/>
      <c r="E41" s="55"/>
      <c r="F41" s="55"/>
      <c r="G41" s="55"/>
      <c r="H41" s="55"/>
      <c r="I41" s="55"/>
      <c r="J41" s="55"/>
      <c r="K41" s="55"/>
    </row>
    <row r="42" spans="1:11" s="48" customFormat="1" x14ac:dyDescent="0.2">
      <c r="A42" s="45" t="s">
        <v>6</v>
      </c>
      <c r="B42" s="46">
        <v>510</v>
      </c>
      <c r="C42" s="46" t="s">
        <v>7</v>
      </c>
      <c r="D42" s="47">
        <f>D43+D44</f>
        <v>0</v>
      </c>
      <c r="E42" s="47">
        <f t="shared" ref="E42:K42" si="8">E43+E44</f>
        <v>0</v>
      </c>
      <c r="F42" s="47">
        <f t="shared" si="8"/>
        <v>0</v>
      </c>
      <c r="G42" s="47">
        <f t="shared" si="8"/>
        <v>0</v>
      </c>
      <c r="H42" s="47">
        <f t="shared" si="8"/>
        <v>0</v>
      </c>
      <c r="I42" s="47">
        <f t="shared" si="8"/>
        <v>0</v>
      </c>
      <c r="J42" s="47">
        <f t="shared" si="8"/>
        <v>0</v>
      </c>
      <c r="K42" s="47">
        <f t="shared" si="8"/>
        <v>0</v>
      </c>
    </row>
    <row r="43" spans="1:11" ht="22.5" x14ac:dyDescent="0.2">
      <c r="A43" s="29" t="s">
        <v>8</v>
      </c>
      <c r="B43" s="30">
        <v>520</v>
      </c>
      <c r="C43" s="30" t="s">
        <v>141</v>
      </c>
      <c r="D43" s="49"/>
      <c r="E43" s="49"/>
      <c r="F43" s="49"/>
      <c r="G43" s="49"/>
      <c r="H43" s="49"/>
      <c r="I43" s="49"/>
      <c r="J43" s="49"/>
      <c r="K43" s="49"/>
    </row>
    <row r="44" spans="1:11" ht="22.5" x14ac:dyDescent="0.2">
      <c r="A44" s="29" t="s">
        <v>45</v>
      </c>
      <c r="B44" s="30">
        <v>530</v>
      </c>
      <c r="C44" s="30" t="s">
        <v>266</v>
      </c>
      <c r="D44" s="49"/>
      <c r="E44" s="49"/>
      <c r="F44" s="49"/>
      <c r="G44" s="49"/>
      <c r="H44" s="49"/>
      <c r="I44" s="49"/>
      <c r="J44" s="49"/>
      <c r="K44" s="49"/>
    </row>
    <row r="45" spans="1:11" s="54" customFormat="1" ht="10.5" x14ac:dyDescent="0.15">
      <c r="A45" s="51" t="s">
        <v>204</v>
      </c>
      <c r="B45" s="52">
        <v>540</v>
      </c>
      <c r="C45" s="52" t="s">
        <v>205</v>
      </c>
      <c r="D45" s="53">
        <f>D10+D37+D41-D42</f>
        <v>0</v>
      </c>
      <c r="E45" s="53">
        <f t="shared" ref="E45:K45" si="9">E10+E37+E41-E42</f>
        <v>0</v>
      </c>
      <c r="F45" s="53">
        <f t="shared" si="9"/>
        <v>0</v>
      </c>
      <c r="G45" s="53">
        <f t="shared" si="9"/>
        <v>0</v>
      </c>
      <c r="H45" s="53">
        <f t="shared" si="9"/>
        <v>0</v>
      </c>
      <c r="I45" s="53">
        <f t="shared" si="9"/>
        <v>0</v>
      </c>
      <c r="J45" s="53">
        <f t="shared" si="9"/>
        <v>0</v>
      </c>
      <c r="K45" s="53">
        <f t="shared" si="9"/>
        <v>0</v>
      </c>
    </row>
  </sheetData>
  <sheetProtection sheet="1" objects="1" scenarios="1"/>
  <phoneticPr fontId="1" type="noConversion"/>
  <pageMargins left="0.47" right="0.17" top="0.35" bottom="0.87" header="0.18" footer="0.1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Ф0503127 (доходы)</vt:lpstr>
      <vt:lpstr>Ф0503127 (расходы)</vt:lpstr>
      <vt:lpstr>Ф0503127 (ИФ)</vt:lpstr>
      <vt:lpstr>sp</vt:lpstr>
      <vt:lpstr>Исполнение</vt:lpstr>
      <vt:lpstr>Исполнение!Заголовки_для_печати</vt:lpstr>
    </vt:vector>
  </TitlesOfParts>
  <Company>fd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Vadim_O</dc:creator>
  <cp:lastModifiedBy>Socseti</cp:lastModifiedBy>
  <cp:lastPrinted>2022-06-06T11:58:37Z</cp:lastPrinted>
  <dcterms:created xsi:type="dcterms:W3CDTF">2005-06-29T13:09:10Z</dcterms:created>
  <dcterms:modified xsi:type="dcterms:W3CDTF">2022-08-03T08:11:33Z</dcterms:modified>
</cp:coreProperties>
</file>