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90" windowWidth="13395" windowHeight="7680"/>
  </bookViews>
  <sheets>
    <sheet name="Таблица 8" sheetId="11" r:id="rId1"/>
  </sheets>
  <definedNames>
    <definedName name="_xlnm._FilterDatabase" localSheetId="0" hidden="1">'Таблица 8'!$D$6:$Q$57</definedName>
    <definedName name="_xlnm.Print_Titles" localSheetId="0">'Таблица 8'!$6:$7</definedName>
  </definedNames>
  <calcPr calcId="114210" fullCalcOnLoad="1"/>
</workbook>
</file>

<file path=xl/calcChain.xml><?xml version="1.0" encoding="utf-8"?>
<calcChain xmlns="http://schemas.openxmlformats.org/spreadsheetml/2006/main">
  <c r="M54" i="11"/>
  <c r="M55"/>
  <c r="L23"/>
  <c r="L24"/>
  <c r="L25"/>
  <c r="L26"/>
  <c r="L27"/>
  <c r="L28"/>
  <c r="L29"/>
  <c r="L30"/>
  <c r="L31"/>
  <c r="L32"/>
  <c r="L33"/>
  <c r="L34"/>
  <c r="L35"/>
  <c r="L36"/>
  <c r="L37"/>
  <c r="L38"/>
  <c r="L39"/>
  <c r="L40"/>
  <c r="L41"/>
  <c r="L42"/>
  <c r="L43"/>
  <c r="L44"/>
  <c r="L45"/>
  <c r="L46"/>
  <c r="L47"/>
  <c r="L48"/>
  <c r="L49"/>
  <c r="L50"/>
  <c r="L51"/>
  <c r="L52"/>
  <c r="L53"/>
  <c r="L54"/>
  <c r="L55"/>
  <c r="L56"/>
  <c r="M57"/>
  <c r="L57"/>
  <c r="L58"/>
  <c r="L59"/>
  <c r="L60"/>
  <c r="L61"/>
  <c r="L62"/>
  <c r="L63"/>
  <c r="L64"/>
  <c r="L65"/>
  <c r="L66"/>
  <c r="L67"/>
  <c r="L68"/>
  <c r="L69"/>
  <c r="L70"/>
  <c r="L71"/>
  <c r="L72"/>
  <c r="L73"/>
  <c r="L74"/>
  <c r="L75"/>
  <c r="L76"/>
  <c r="L77"/>
  <c r="L78"/>
  <c r="L79"/>
  <c r="L80"/>
  <c r="L81"/>
  <c r="L82"/>
  <c r="L83"/>
  <c r="L84"/>
  <c r="L85"/>
  <c r="L86"/>
  <c r="L87"/>
  <c r="L88"/>
  <c r="L89"/>
  <c r="L90"/>
  <c r="L91"/>
  <c r="L92"/>
  <c r="L93"/>
  <c r="L94"/>
  <c r="L95"/>
  <c r="L96"/>
  <c r="L97"/>
  <c r="L98"/>
  <c r="L99"/>
  <c r="L100"/>
  <c r="L101"/>
  <c r="L102"/>
  <c r="L103"/>
  <c r="L104"/>
  <c r="L105"/>
  <c r="L106"/>
  <c r="L107"/>
  <c r="L108"/>
  <c r="L109"/>
  <c r="L110"/>
  <c r="L111"/>
  <c r="L112"/>
  <c r="L113"/>
  <c r="L114"/>
  <c r="L115"/>
  <c r="L116"/>
  <c r="L117"/>
  <c r="L22"/>
  <c r="M9"/>
  <c r="L9"/>
  <c r="M10"/>
  <c r="L10"/>
  <c r="L11"/>
  <c r="M12"/>
  <c r="L12"/>
  <c r="L13"/>
  <c r="L14"/>
  <c r="L15"/>
  <c r="L16"/>
  <c r="L17"/>
  <c r="L18"/>
  <c r="L19"/>
  <c r="L20"/>
  <c r="L21"/>
  <c r="L8"/>
  <c r="M80"/>
  <c r="M60"/>
  <c r="M45"/>
  <c r="M40"/>
  <c r="N10"/>
  <c r="N9"/>
  <c r="N8"/>
  <c r="O52"/>
  <c r="P52"/>
  <c r="N52"/>
  <c r="M52"/>
  <c r="P117"/>
  <c r="P112"/>
  <c r="N107"/>
  <c r="O107"/>
  <c r="P107"/>
  <c r="M107"/>
  <c r="P102"/>
  <c r="P97"/>
  <c r="P92"/>
  <c r="P87"/>
  <c r="P82"/>
  <c r="P77"/>
  <c r="P72"/>
  <c r="P67"/>
  <c r="P62"/>
  <c r="P57"/>
  <c r="P47"/>
  <c r="P42"/>
  <c r="P37"/>
  <c r="P32"/>
  <c r="P27"/>
  <c r="P22"/>
  <c r="N22"/>
  <c r="P17"/>
  <c r="P8"/>
  <c r="P10"/>
  <c r="P11"/>
  <c r="P9"/>
  <c r="P12"/>
  <c r="M82"/>
  <c r="N117"/>
  <c r="O117"/>
  <c r="M117"/>
  <c r="N112"/>
  <c r="O112"/>
  <c r="M112"/>
  <c r="O9"/>
  <c r="O8"/>
  <c r="M8"/>
  <c r="O10"/>
  <c r="O102"/>
  <c r="N102"/>
  <c r="M11"/>
  <c r="N11"/>
  <c r="O11"/>
  <c r="N47"/>
  <c r="M47"/>
  <c r="O47"/>
  <c r="M102"/>
  <c r="M67"/>
  <c r="N67"/>
  <c r="O67"/>
  <c r="O97"/>
  <c r="N97"/>
  <c r="M97"/>
  <c r="O27"/>
  <c r="N27"/>
  <c r="M27"/>
  <c r="M87"/>
  <c r="N87"/>
  <c r="O87"/>
  <c r="O57"/>
  <c r="N57"/>
  <c r="M17"/>
  <c r="N17"/>
  <c r="O17"/>
  <c r="M22"/>
  <c r="O22"/>
  <c r="M32"/>
  <c r="N32"/>
  <c r="O32"/>
  <c r="M37"/>
  <c r="N37"/>
  <c r="O37"/>
  <c r="M42"/>
  <c r="N42"/>
  <c r="O42"/>
  <c r="M62"/>
  <c r="N62"/>
  <c r="O62"/>
  <c r="M72"/>
  <c r="N72"/>
  <c r="O72"/>
  <c r="M77"/>
  <c r="N77"/>
  <c r="O77"/>
  <c r="N82"/>
  <c r="O82"/>
  <c r="M92"/>
  <c r="N92"/>
  <c r="O92"/>
  <c r="O12"/>
  <c r="N12"/>
</calcChain>
</file>

<file path=xl/sharedStrings.xml><?xml version="1.0" encoding="utf-8"?>
<sst xmlns="http://schemas.openxmlformats.org/spreadsheetml/2006/main" count="198" uniqueCount="72">
  <si>
    <t>Администрация Мглинского района</t>
  </si>
  <si>
    <t>Ответственный исполнитель, соисполнитель</t>
  </si>
  <si>
    <t>внебюджетные источники</t>
  </si>
  <si>
    <t>Подпрограмма, основное мероприятие, мероприятие</t>
  </si>
  <si>
    <t>Источник финансового обеспечения</t>
  </si>
  <si>
    <t>средства областного бюджета</t>
  </si>
  <si>
    <t>средства местных бюджетов</t>
  </si>
  <si>
    <t>Итого:</t>
  </si>
  <si>
    <t xml:space="preserve">Всего </t>
  </si>
  <si>
    <t>Администрация района</t>
  </si>
  <si>
    <t>2019 год</t>
  </si>
  <si>
    <t>2020 год</t>
  </si>
  <si>
    <t xml:space="preserve">План реализации муниципальной программы </t>
  </si>
  <si>
    <t>№ п/п</t>
  </si>
  <si>
    <t>1.</t>
  </si>
  <si>
    <t>2.</t>
  </si>
  <si>
    <t>3.</t>
  </si>
  <si>
    <t xml:space="preserve">Осуществление первичного воинского учета на территориях, где отсутствуют военные комиссариаты 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</si>
  <si>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</si>
  <si>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</si>
  <si>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</si>
  <si>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</si>
  <si>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</si>
  <si>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</si>
  <si>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</si>
  <si>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</si>
  <si>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</si>
  <si>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средства федерального бюджета</t>
  </si>
  <si>
    <t xml:space="preserve">
Профилактика безнадзорности и правонарушений несовершеннолетних, организация деятельности административных комиссий и определение перечня должностных лиц органов местного самоуправления, уполномоченных составлять протоколы об административных правонарушениях;
</t>
  </si>
  <si>
    <t xml:space="preserve">Организация и осуществление мероприятий по территориальной обороне и гражданской обороне, защите населения и территории муниципального образования от чрезвычайных ситуаций природного и техногенного характера
</t>
  </si>
  <si>
    <t xml:space="preserve">Водохозяйственные и водоохранные мероприятия                                             </t>
  </si>
  <si>
    <t xml:space="preserve">Содержание, текущий и капитальный ремонт и обеспечение безопасности гидротехнических сооружений </t>
  </si>
  <si>
    <t xml:space="preserve">Обеспечение сохранности автомобильных дорог местного значения и условий безопасного движения по ним
</t>
  </si>
  <si>
    <t>Организация и обеспечение освещения улиц</t>
  </si>
  <si>
    <t>13.</t>
  </si>
  <si>
    <t>Организация и содержание мест захоронения (кладбищ)</t>
  </si>
  <si>
    <t>14.</t>
  </si>
  <si>
    <t>Мероприятия по благоустройству</t>
  </si>
  <si>
    <t>15.</t>
  </si>
  <si>
    <t xml:space="preserve">Мероприятия по работе с семьей, детьми и молодежью
</t>
  </si>
  <si>
    <t>16.</t>
  </si>
  <si>
    <t xml:space="preserve">Мероприятия по развитию физической культуры и спорта
</t>
  </si>
  <si>
    <t>Связь основного мероприятия и показателей (порядковые номера показателей)</t>
  </si>
  <si>
    <t xml:space="preserve">Мероприятия по обеспечению населения бытовыми услугами
</t>
  </si>
  <si>
    <t>Членские взносы некоммерческим организациям</t>
  </si>
  <si>
    <t>Объем средств на реализацию программы, рублей</t>
  </si>
  <si>
    <t>17.</t>
  </si>
  <si>
    <t>Выплата муниципальных пенсий (доплат к государственным пенсиям)</t>
  </si>
  <si>
    <t>Код бюджетной классификации</t>
  </si>
  <si>
    <t>ГРБС</t>
  </si>
  <si>
    <t>ГП</t>
  </si>
  <si>
    <t>ПГП</t>
  </si>
  <si>
    <t>ОМ</t>
  </si>
  <si>
    <t>НР</t>
  </si>
  <si>
    <t>S6170</t>
  </si>
  <si>
    <t>Муниципальная программа  "Комплексное социально-экономическое развитие Мглинского городского поселения"</t>
  </si>
  <si>
    <t>Реализация переданных полномочий по решению отдельных вопросов местного значения поселений, в соответствии с заключенными соглашениями в части осуществления внутреннего муниципального финансового контроля</t>
  </si>
  <si>
    <t>"Комплексное социально-экономическое развитие Мглинского городского поселения"</t>
  </si>
  <si>
    <t>2021 год</t>
  </si>
  <si>
    <t xml:space="preserve">Капитальные вложения в объекты муниципальной собственности </t>
  </si>
  <si>
    <t>19.</t>
  </si>
  <si>
    <t>20.</t>
  </si>
  <si>
    <t>18.</t>
  </si>
  <si>
    <t>Эксплуатация и содержание имуществ казны муниципального образования</t>
  </si>
  <si>
    <t>Мероприятия в сфере коммунального хозяйства</t>
  </si>
  <si>
    <t xml:space="preserve">Обеспечение сохранности автомобильных дорог местного значения и условий безопасного движения (софинансирование) Ремонт автомобильной дороги по ул. Октябрьской </t>
  </si>
  <si>
    <t>2022 год</t>
  </si>
  <si>
    <t>Мероприятия в сфере архитектуры и градостроительства</t>
  </si>
  <si>
    <t>21.</t>
  </si>
  <si>
    <t>Обеспечение сохранности автомобильных дорог местного значения и условий безопасного движения (софинансирование) Ремонт Объездной дороги в г. Мглине Брянской области</t>
  </si>
  <si>
    <t xml:space="preserve"> Приложение  №2                                                                                                                                                                                           к муниципальной программе  "Комплексное социально-экономическое развитие Мглинского городского поселения" </t>
  </si>
  <si>
    <t xml:space="preserve">Приложение №3
к постановлению администрации Мглинского района
№_________от «___»____________20____года
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</si>
</sst>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#,##0.00000"/>
  </numFmts>
  <fonts count="1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sz val="8"/>
      <name val="Calibri"/>
      <family val="2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77">
    <xf numFmtId="0" fontId="0" fillId="0" borderId="0" xfId="0"/>
    <xf numFmtId="0" fontId="4" fillId="0" borderId="0" xfId="0" applyFont="1"/>
    <xf numFmtId="0" fontId="4" fillId="0" borderId="0" xfId="0" applyFont="1" applyFill="1"/>
    <xf numFmtId="0" fontId="2" fillId="0" borderId="0" xfId="0" applyFont="1" applyFill="1" applyAlignment="1">
      <alignment vertical="center"/>
    </xf>
    <xf numFmtId="0" fontId="6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vertical="center" wrapText="1"/>
    </xf>
    <xf numFmtId="164" fontId="4" fillId="0" borderId="0" xfId="0" applyNumberFormat="1" applyFont="1" applyFill="1"/>
    <xf numFmtId="164" fontId="6" fillId="0" borderId="1" xfId="0" applyNumberFormat="1" applyFont="1" applyFill="1" applyBorder="1" applyAlignment="1">
      <alignment horizontal="center" vertical="center"/>
    </xf>
    <xf numFmtId="0" fontId="6" fillId="0" borderId="0" xfId="0" applyFont="1" applyFill="1" applyAlignment="1">
      <alignment vertical="center"/>
    </xf>
    <xf numFmtId="0" fontId="9" fillId="0" borderId="0" xfId="0" applyFont="1" applyFill="1"/>
    <xf numFmtId="0" fontId="9" fillId="0" borderId="0" xfId="0" applyFont="1"/>
    <xf numFmtId="49" fontId="2" fillId="0" borderId="0" xfId="0" applyNumberFormat="1" applyFont="1" applyFill="1" applyAlignment="1">
      <alignment horizontal="center" vertical="center"/>
    </xf>
    <xf numFmtId="49" fontId="4" fillId="0" borderId="0" xfId="0" applyNumberFormat="1" applyFont="1" applyAlignment="1">
      <alignment horizontal="center"/>
    </xf>
    <xf numFmtId="165" fontId="4" fillId="0" borderId="0" xfId="0" applyNumberFormat="1" applyFont="1"/>
    <xf numFmtId="4" fontId="6" fillId="0" borderId="1" xfId="0" applyNumberFormat="1" applyFont="1" applyFill="1" applyBorder="1" applyAlignment="1">
      <alignment horizontal="center" vertical="center"/>
    </xf>
    <xf numFmtId="4" fontId="2" fillId="0" borderId="1" xfId="0" applyNumberFormat="1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4" fontId="2" fillId="0" borderId="0" xfId="0" applyNumberFormat="1" applyFont="1" applyFill="1" applyAlignment="1">
      <alignment vertical="center"/>
    </xf>
    <xf numFmtId="0" fontId="4" fillId="0" borderId="1" xfId="0" applyFont="1" applyBorder="1"/>
    <xf numFmtId="0" fontId="4" fillId="0" borderId="1" xfId="0" applyFont="1" applyBorder="1" applyAlignment="1">
      <alignment wrapText="1"/>
    </xf>
    <xf numFmtId="0" fontId="4" fillId="0" borderId="1" xfId="0" applyFont="1" applyFill="1" applyBorder="1"/>
    <xf numFmtId="0" fontId="9" fillId="0" borderId="1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2" fillId="0" borderId="8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left" vertical="center" wrapText="1"/>
    </xf>
    <xf numFmtId="0" fontId="4" fillId="0" borderId="8" xfId="0" applyFont="1" applyBorder="1" applyAlignment="1">
      <alignment wrapText="1"/>
    </xf>
    <xf numFmtId="0" fontId="0" fillId="0" borderId="3" xfId="0" applyBorder="1" applyAlignment="1"/>
    <xf numFmtId="0" fontId="0" fillId="0" borderId="4" xfId="0" applyBorder="1" applyAlignment="1"/>
    <xf numFmtId="0" fontId="2" fillId="0" borderId="3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6" fillId="0" borderId="6" xfId="0" applyFont="1" applyFill="1" applyBorder="1" applyAlignment="1">
      <alignment horizontal="left" vertical="center" wrapText="1"/>
    </xf>
    <xf numFmtId="0" fontId="8" fillId="0" borderId="7" xfId="0" applyFont="1" applyFill="1" applyBorder="1" applyAlignment="1">
      <alignment horizontal="left" vertical="center" wrapText="1"/>
    </xf>
    <xf numFmtId="0" fontId="8" fillId="0" borderId="2" xfId="0" applyFont="1" applyFill="1" applyBorder="1" applyAlignment="1">
      <alignment horizontal="left" vertical="center" wrapText="1"/>
    </xf>
    <xf numFmtId="0" fontId="10" fillId="0" borderId="6" xfId="0" applyFont="1" applyFill="1" applyBorder="1" applyAlignment="1">
      <alignment horizontal="left" vertical="center" wrapText="1"/>
    </xf>
    <xf numFmtId="0" fontId="10" fillId="0" borderId="7" xfId="0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6" fillId="0" borderId="7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left" vertical="center" wrapText="1"/>
    </xf>
    <xf numFmtId="49" fontId="6" fillId="0" borderId="6" xfId="0" applyNumberFormat="1" applyFont="1" applyFill="1" applyBorder="1" applyAlignment="1">
      <alignment horizontal="center" vertical="center" wrapText="1"/>
    </xf>
    <xf numFmtId="49" fontId="8" fillId="0" borderId="7" xfId="0" applyNumberFormat="1" applyFont="1" applyFill="1" applyBorder="1" applyAlignment="1">
      <alignment horizontal="center" vertical="center" wrapText="1"/>
    </xf>
    <xf numFmtId="49" fontId="8" fillId="0" borderId="2" xfId="0" applyNumberFormat="1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164" fontId="6" fillId="0" borderId="12" xfId="0" applyNumberFormat="1" applyFont="1" applyFill="1" applyBorder="1" applyAlignment="1">
      <alignment horizontal="center" vertical="center"/>
    </xf>
    <xf numFmtId="164" fontId="6" fillId="0" borderId="13" xfId="0" applyNumberFormat="1" applyFont="1" applyFill="1" applyBorder="1" applyAlignment="1">
      <alignment horizontal="center" vertical="center"/>
    </xf>
    <xf numFmtId="164" fontId="6" fillId="0" borderId="8" xfId="0" applyNumberFormat="1" applyFont="1" applyFill="1" applyBorder="1" applyAlignment="1">
      <alignment horizontal="center" vertical="center"/>
    </xf>
    <xf numFmtId="164" fontId="2" fillId="0" borderId="0" xfId="0" applyNumberFormat="1" applyFont="1" applyFill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8" fillId="0" borderId="2" xfId="0" applyFont="1" applyFill="1" applyBorder="1" applyAlignment="1">
      <alignment horizontal="center" vertical="center"/>
    </xf>
    <xf numFmtId="0" fontId="6" fillId="0" borderId="9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 vertical="center"/>
    </xf>
    <xf numFmtId="0" fontId="8" fillId="0" borderId="0" xfId="0" applyFont="1" applyAlignment="1">
      <alignment horizontal="center"/>
    </xf>
    <xf numFmtId="0" fontId="8" fillId="0" borderId="5" xfId="0" applyFont="1" applyBorder="1" applyAlignment="1">
      <alignment horizontal="center"/>
    </xf>
    <xf numFmtId="49" fontId="3" fillId="0" borderId="7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vertical="center" wrapText="1"/>
    </xf>
    <xf numFmtId="0" fontId="6" fillId="0" borderId="8" xfId="0" applyFont="1" applyFill="1" applyBorder="1" applyAlignment="1">
      <alignment horizontal="left" vertical="center" wrapText="1"/>
    </xf>
    <xf numFmtId="0" fontId="8" fillId="0" borderId="3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horizontal="left" vertical="center" wrapText="1"/>
    </xf>
    <xf numFmtId="49" fontId="6" fillId="0" borderId="7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C1:R117"/>
  <sheetViews>
    <sheetView tabSelected="1" view="pageBreakPreview" topLeftCell="A43" zoomScale="68" zoomScaleNormal="75" zoomScaleSheetLayoutView="68" workbookViewId="0">
      <selection activeCell="D48" sqref="D48:D52"/>
    </sheetView>
  </sheetViews>
  <sheetFormatPr defaultColWidth="2.7109375" defaultRowHeight="15.75"/>
  <cols>
    <col min="1" max="2" width="2.7109375" style="1"/>
    <col min="3" max="3" width="7.28515625" style="12" customWidth="1"/>
    <col min="4" max="4" width="51.140625" style="1" customWidth="1"/>
    <col min="5" max="5" width="29.7109375" style="1" customWidth="1"/>
    <col min="6" max="6" width="26.140625" style="2" customWidth="1"/>
    <col min="7" max="7" width="7.42578125" style="2" customWidth="1"/>
    <col min="8" max="8" width="6.140625" style="2" customWidth="1"/>
    <col min="9" max="9" width="6" style="2" customWidth="1"/>
    <col min="10" max="10" width="5.85546875" style="2" customWidth="1"/>
    <col min="11" max="11" width="8.5703125" style="2" customWidth="1"/>
    <col min="12" max="12" width="17.28515625" style="9" customWidth="1"/>
    <col min="13" max="13" width="18.140625" style="6" customWidth="1"/>
    <col min="14" max="14" width="16.85546875" style="6" customWidth="1"/>
    <col min="15" max="16" width="17.85546875" style="6" customWidth="1"/>
    <col min="17" max="17" width="22" style="1" customWidth="1"/>
    <col min="18" max="18" width="17.140625" style="1" customWidth="1"/>
    <col min="19" max="21" width="2.7109375" style="1"/>
    <col min="22" max="22" width="2.5703125" style="1" customWidth="1"/>
    <col min="23" max="16384" width="2.7109375" style="1"/>
  </cols>
  <sheetData>
    <row r="1" spans="3:17" ht="64.5" customHeight="1">
      <c r="C1" s="11"/>
      <c r="D1" s="3"/>
      <c r="E1" s="3"/>
      <c r="F1" s="3"/>
      <c r="G1" s="3"/>
      <c r="H1" s="3"/>
      <c r="I1" s="3"/>
      <c r="J1" s="3"/>
      <c r="K1" s="3"/>
      <c r="L1" s="8"/>
      <c r="M1" s="61" t="s">
        <v>71</v>
      </c>
      <c r="N1" s="62"/>
      <c r="O1" s="62"/>
      <c r="P1" s="62"/>
      <c r="Q1" s="62"/>
    </row>
    <row r="2" spans="3:17" ht="72" customHeight="1">
      <c r="C2" s="11"/>
      <c r="D2" s="3"/>
      <c r="E2" s="3"/>
      <c r="F2" s="3"/>
      <c r="G2" s="3"/>
      <c r="H2" s="19"/>
      <c r="I2" s="3"/>
      <c r="J2" s="3"/>
      <c r="K2" s="3"/>
      <c r="L2" s="8"/>
      <c r="M2" s="72" t="s">
        <v>70</v>
      </c>
      <c r="N2" s="72"/>
      <c r="O2" s="72"/>
      <c r="P2" s="72"/>
      <c r="Q2" s="72"/>
    </row>
    <row r="3" spans="3:17" ht="18" customHeight="1">
      <c r="D3" s="67" t="s">
        <v>12</v>
      </c>
      <c r="E3" s="67"/>
      <c r="F3" s="67"/>
      <c r="G3" s="67"/>
      <c r="H3" s="67"/>
      <c r="I3" s="67"/>
      <c r="J3" s="67"/>
      <c r="K3" s="67"/>
      <c r="L3" s="67"/>
      <c r="M3" s="67"/>
      <c r="N3" s="67"/>
      <c r="O3" s="67"/>
      <c r="P3" s="67"/>
      <c r="Q3" s="67"/>
    </row>
    <row r="4" spans="3:17" ht="15.75" customHeight="1">
      <c r="D4" s="67" t="s">
        <v>57</v>
      </c>
      <c r="E4" s="68"/>
      <c r="F4" s="68"/>
      <c r="G4" s="68"/>
      <c r="H4" s="68"/>
      <c r="I4" s="68"/>
      <c r="J4" s="68"/>
      <c r="K4" s="68"/>
      <c r="L4" s="68"/>
      <c r="M4" s="68"/>
      <c r="N4" s="68"/>
      <c r="O4" s="68"/>
      <c r="P4" s="68"/>
      <c r="Q4" s="68"/>
    </row>
    <row r="5" spans="3:17" ht="9.75" customHeight="1">
      <c r="D5" s="69"/>
      <c r="E5" s="69"/>
      <c r="F5" s="69"/>
      <c r="G5" s="69"/>
      <c r="H5" s="69"/>
      <c r="I5" s="69"/>
      <c r="J5" s="69"/>
      <c r="K5" s="69"/>
      <c r="L5" s="69"/>
      <c r="M5" s="69"/>
      <c r="N5" s="69"/>
      <c r="O5" s="69"/>
      <c r="P5" s="69"/>
      <c r="Q5" s="69"/>
    </row>
    <row r="6" spans="3:17" ht="39.6" customHeight="1">
      <c r="C6" s="46" t="s">
        <v>13</v>
      </c>
      <c r="D6" s="55" t="s">
        <v>3</v>
      </c>
      <c r="E6" s="55" t="s">
        <v>1</v>
      </c>
      <c r="F6" s="55" t="s">
        <v>4</v>
      </c>
      <c r="G6" s="64" t="s">
        <v>48</v>
      </c>
      <c r="H6" s="65"/>
      <c r="I6" s="65"/>
      <c r="J6" s="65"/>
      <c r="K6" s="66"/>
      <c r="L6" s="58" t="s">
        <v>45</v>
      </c>
      <c r="M6" s="59"/>
      <c r="N6" s="59"/>
      <c r="O6" s="59"/>
      <c r="P6" s="60"/>
      <c r="Q6" s="55" t="s">
        <v>42</v>
      </c>
    </row>
    <row r="7" spans="3:17" ht="60" customHeight="1">
      <c r="C7" s="48"/>
      <c r="D7" s="51"/>
      <c r="E7" s="51"/>
      <c r="F7" s="51"/>
      <c r="G7" s="16" t="s">
        <v>49</v>
      </c>
      <c r="H7" s="16" t="s">
        <v>50</v>
      </c>
      <c r="I7" s="16" t="s">
        <v>51</v>
      </c>
      <c r="J7" s="16" t="s">
        <v>52</v>
      </c>
      <c r="K7" s="16" t="s">
        <v>53</v>
      </c>
      <c r="L7" s="17" t="s">
        <v>8</v>
      </c>
      <c r="M7" s="7" t="s">
        <v>10</v>
      </c>
      <c r="N7" s="7" t="s">
        <v>11</v>
      </c>
      <c r="O7" s="7" t="s">
        <v>58</v>
      </c>
      <c r="P7" s="7" t="s">
        <v>66</v>
      </c>
      <c r="Q7" s="63"/>
    </row>
    <row r="8" spans="3:17" s="10" customFormat="1" ht="33" customHeight="1">
      <c r="C8" s="46"/>
      <c r="D8" s="35" t="s">
        <v>55</v>
      </c>
      <c r="E8" s="26" t="s">
        <v>0</v>
      </c>
      <c r="F8" s="4" t="s">
        <v>27</v>
      </c>
      <c r="G8" s="4"/>
      <c r="H8" s="4"/>
      <c r="I8" s="4"/>
      <c r="J8" s="4"/>
      <c r="K8" s="4"/>
      <c r="L8" s="14">
        <f>M8+N8+O8+P8</f>
        <v>1632658</v>
      </c>
      <c r="M8" s="14">
        <f>M13+M23+M18+M28+M33+M38+M43+M53+M58+M63+M68+M73+M78+M83+M88+M93+M98+M108+M113</f>
        <v>396526</v>
      </c>
      <c r="N8" s="14">
        <f>N13+N23+N18+N28+N33+N38+N43+N53+N58+N63+N68+N73+N78+N83+N88+N93+N98+N108+N113+N48</f>
        <v>404397</v>
      </c>
      <c r="O8" s="14">
        <f>O13+O23+O18+O28+O33+O38+O43+O53+O58+O63+O68+O73+O78+O83+O88+O93+O98+O108+O113</f>
        <v>407986</v>
      </c>
      <c r="P8" s="14">
        <f>P13+P23+P18+P28+P33+P38+P43+P53+P58+P63+P68+P73+P78+P83+P88+P93+P98+P108+P113</f>
        <v>423749</v>
      </c>
      <c r="Q8" s="73"/>
    </row>
    <row r="9" spans="3:17" s="10" customFormat="1" ht="32.25" customHeight="1">
      <c r="C9" s="76"/>
      <c r="D9" s="44"/>
      <c r="E9" s="26"/>
      <c r="F9" s="4" t="s">
        <v>5</v>
      </c>
      <c r="G9" s="4"/>
      <c r="H9" s="4"/>
      <c r="I9" s="4"/>
      <c r="J9" s="4"/>
      <c r="K9" s="4"/>
      <c r="L9" s="14">
        <f t="shared" ref="L9:L21" si="0">M9+N9+O9+P9</f>
        <v>33472636.379999999</v>
      </c>
      <c r="M9" s="14">
        <f>M14+M24+M19+M29+M34+M39+M44+M54+M59+M64+M69+M74+M79+M84+M89+M94+M99+M109+M114</f>
        <v>4068902.38</v>
      </c>
      <c r="N9" s="14">
        <f>N14+N24+N19+N29+N34+N39+N44+N54+N59+N64+N69+N74+N79+N84+N89+N94+N99+N109+N114+N49</f>
        <v>8255831</v>
      </c>
      <c r="O9" s="14">
        <f>O14+O24+O19+O29+O34+O39+O44+O54+O59+O64+O69+O74+O79+O84+O89+O94+O99+O109+O114</f>
        <v>9735450</v>
      </c>
      <c r="P9" s="14">
        <f>P14+P24+P19+P29+P34+P39+P44+P54+P59+P64+P69+P74+P79+P84+P89+P94+P99+P109+P114</f>
        <v>11412453</v>
      </c>
      <c r="Q9" s="74"/>
    </row>
    <row r="10" spans="3:17" s="10" customFormat="1" ht="33" customHeight="1">
      <c r="C10" s="47"/>
      <c r="D10" s="36"/>
      <c r="E10" s="26"/>
      <c r="F10" s="4" t="s">
        <v>6</v>
      </c>
      <c r="G10" s="4"/>
      <c r="H10" s="4"/>
      <c r="I10" s="4"/>
      <c r="J10" s="4"/>
      <c r="K10" s="4"/>
      <c r="L10" s="14">
        <f t="shared" si="0"/>
        <v>104476918.29000002</v>
      </c>
      <c r="M10" s="14">
        <f>M15+M25+M20+M30+M35+M40+M45+M55+M60+M65+M70+M75+M80+M85+M90+M95+M100+M105+M110+M115</f>
        <v>31452288.140000004</v>
      </c>
      <c r="N10" s="14">
        <f>N15+N25+N20+N30+N35+N40+N45+N55+N60+N65+N70+N75+N80+N85+N90+N95+N100+N105+N110+N115+N50</f>
        <v>24826279.300000001</v>
      </c>
      <c r="O10" s="14">
        <f>O15+O25+O20+O30+O35+O40+O45+O55+O60+O65+O70+O75+O80+O85+O90+O95+O100+O105+O110+O115</f>
        <v>23859541.859999999</v>
      </c>
      <c r="P10" s="14">
        <f>P15+P25+P20+P30+P35+P40+P45+P55+P60+P65+P70+P75+P80+P85+P90+P95+P100+P105+P110+P115</f>
        <v>24338808.990000002</v>
      </c>
      <c r="Q10" s="74"/>
    </row>
    <row r="11" spans="3:17" s="10" customFormat="1" ht="30.75" customHeight="1">
      <c r="C11" s="47"/>
      <c r="D11" s="36"/>
      <c r="E11" s="26"/>
      <c r="F11" s="4" t="s">
        <v>2</v>
      </c>
      <c r="G11" s="4"/>
      <c r="H11" s="4"/>
      <c r="I11" s="4"/>
      <c r="J11" s="4"/>
      <c r="K11" s="4"/>
      <c r="L11" s="14">
        <f t="shared" si="0"/>
        <v>0</v>
      </c>
      <c r="M11" s="14">
        <f>M16+M26+M21+M31+M36+M41+M46+M56+M61+M66+M71+M76+M81+M86+M91</f>
        <v>0</v>
      </c>
      <c r="N11" s="14">
        <f>N16+N26+N21+N31+N36+N41+N46+N56+N61+N66+N71+N76+N81+N86+N91</f>
        <v>0</v>
      </c>
      <c r="O11" s="14">
        <f>O16+O26+O21+O31+O36+O41+O46+O56+O61+O66+O71+O76+O81+O86+O91</f>
        <v>0</v>
      </c>
      <c r="P11" s="14">
        <f>P16+P26+P21+P31+P36+P41+P46+P56+P61+P66+P71+P76+P81+P86+P91</f>
        <v>0</v>
      </c>
      <c r="Q11" s="74"/>
    </row>
    <row r="12" spans="3:17" ht="17.25" customHeight="1">
      <c r="C12" s="48"/>
      <c r="D12" s="37"/>
      <c r="E12" s="26"/>
      <c r="F12" s="5" t="s">
        <v>7</v>
      </c>
      <c r="G12" s="5"/>
      <c r="H12" s="5"/>
      <c r="I12" s="5"/>
      <c r="J12" s="5"/>
      <c r="K12" s="5"/>
      <c r="L12" s="14">
        <f t="shared" si="0"/>
        <v>139582212.67000002</v>
      </c>
      <c r="M12" s="14">
        <f>M8+M9+M10+M11</f>
        <v>35917716.520000003</v>
      </c>
      <c r="N12" s="14">
        <f>N8+N9+N10+N11</f>
        <v>33486507.300000001</v>
      </c>
      <c r="O12" s="14">
        <f>O8+O9+O10+O11</f>
        <v>34002977.859999999</v>
      </c>
      <c r="P12" s="14">
        <f>P8+P9+P10+P11</f>
        <v>36175010.990000002</v>
      </c>
      <c r="Q12" s="75"/>
    </row>
    <row r="13" spans="3:17" ht="31.5" customHeight="1">
      <c r="C13" s="46" t="s">
        <v>14</v>
      </c>
      <c r="D13" s="35" t="s">
        <v>28</v>
      </c>
      <c r="E13" s="26" t="s">
        <v>9</v>
      </c>
      <c r="F13" s="4" t="s">
        <v>27</v>
      </c>
      <c r="G13" s="18"/>
      <c r="H13" s="18"/>
      <c r="I13" s="18"/>
      <c r="J13" s="18"/>
      <c r="K13" s="18"/>
      <c r="L13" s="14">
        <f t="shared" si="0"/>
        <v>0</v>
      </c>
      <c r="M13" s="15">
        <v>0</v>
      </c>
      <c r="N13" s="15">
        <v>0</v>
      </c>
      <c r="O13" s="15">
        <v>0</v>
      </c>
      <c r="P13" s="15">
        <v>0</v>
      </c>
      <c r="Q13" s="41">
        <v>3</v>
      </c>
    </row>
    <row r="14" spans="3:17" ht="31.5">
      <c r="C14" s="70"/>
      <c r="D14" s="36"/>
      <c r="E14" s="26"/>
      <c r="F14" s="4" t="s">
        <v>5</v>
      </c>
      <c r="G14" s="18">
        <v>921</v>
      </c>
      <c r="H14" s="18">
        <v>21</v>
      </c>
      <c r="I14" s="18">
        <v>0</v>
      </c>
      <c r="J14" s="18">
        <v>11</v>
      </c>
      <c r="K14" s="18">
        <v>12020</v>
      </c>
      <c r="L14" s="14">
        <f t="shared" si="0"/>
        <v>800</v>
      </c>
      <c r="M14" s="15">
        <v>200</v>
      </c>
      <c r="N14" s="15">
        <v>200</v>
      </c>
      <c r="O14" s="15">
        <v>200</v>
      </c>
      <c r="P14" s="15">
        <v>200</v>
      </c>
      <c r="Q14" s="42"/>
    </row>
    <row r="15" spans="3:17" ht="31.5">
      <c r="C15" s="70"/>
      <c r="D15" s="36"/>
      <c r="E15" s="26"/>
      <c r="F15" s="4" t="s">
        <v>6</v>
      </c>
      <c r="G15" s="18"/>
      <c r="H15" s="18"/>
      <c r="I15" s="18"/>
      <c r="J15" s="18"/>
      <c r="K15" s="18"/>
      <c r="L15" s="14">
        <f t="shared" si="0"/>
        <v>0</v>
      </c>
      <c r="M15" s="15">
        <v>0</v>
      </c>
      <c r="N15" s="15">
        <v>0</v>
      </c>
      <c r="O15" s="15">
        <v>0</v>
      </c>
      <c r="P15" s="15">
        <v>0</v>
      </c>
      <c r="Q15" s="42"/>
    </row>
    <row r="16" spans="3:17" ht="31.5">
      <c r="C16" s="70"/>
      <c r="D16" s="36"/>
      <c r="E16" s="26"/>
      <c r="F16" s="4" t="s">
        <v>2</v>
      </c>
      <c r="G16" s="4"/>
      <c r="H16" s="4"/>
      <c r="I16" s="4"/>
      <c r="J16" s="4"/>
      <c r="K16" s="4"/>
      <c r="L16" s="14">
        <f t="shared" si="0"/>
        <v>0</v>
      </c>
      <c r="M16" s="15">
        <v>0</v>
      </c>
      <c r="N16" s="15">
        <v>0</v>
      </c>
      <c r="O16" s="15">
        <v>0</v>
      </c>
      <c r="P16" s="15">
        <v>0</v>
      </c>
      <c r="Q16" s="42"/>
    </row>
    <row r="17" spans="3:17" ht="24.75" customHeight="1">
      <c r="C17" s="71"/>
      <c r="D17" s="37"/>
      <c r="E17" s="26"/>
      <c r="F17" s="5" t="s">
        <v>7</v>
      </c>
      <c r="G17" s="5"/>
      <c r="H17" s="5"/>
      <c r="I17" s="5"/>
      <c r="J17" s="5"/>
      <c r="K17" s="5"/>
      <c r="L17" s="14">
        <f t="shared" si="0"/>
        <v>800</v>
      </c>
      <c r="M17" s="14">
        <f>M13+M14+M15+M16</f>
        <v>200</v>
      </c>
      <c r="N17" s="14">
        <f>N13+N14+N15+N16</f>
        <v>200</v>
      </c>
      <c r="O17" s="14">
        <f>O13+O14+O15+O16</f>
        <v>200</v>
      </c>
      <c r="P17" s="14">
        <f>P13+P14+P15+P16</f>
        <v>200</v>
      </c>
      <c r="Q17" s="43"/>
    </row>
    <row r="18" spans="3:17" ht="33" customHeight="1">
      <c r="C18" s="46" t="s">
        <v>15</v>
      </c>
      <c r="D18" s="35" t="s">
        <v>17</v>
      </c>
      <c r="E18" s="26" t="s">
        <v>9</v>
      </c>
      <c r="F18" s="4" t="s">
        <v>27</v>
      </c>
      <c r="G18" s="18">
        <v>921</v>
      </c>
      <c r="H18" s="18">
        <v>21</v>
      </c>
      <c r="I18" s="18">
        <v>0</v>
      </c>
      <c r="J18" s="18">
        <v>11</v>
      </c>
      <c r="K18" s="18">
        <v>51180</v>
      </c>
      <c r="L18" s="14">
        <f t="shared" si="0"/>
        <v>1632658</v>
      </c>
      <c r="M18" s="15">
        <v>396526</v>
      </c>
      <c r="N18" s="15">
        <v>404397</v>
      </c>
      <c r="O18" s="15">
        <v>407986</v>
      </c>
      <c r="P18" s="15">
        <v>423749</v>
      </c>
      <c r="Q18" s="41">
        <v>3</v>
      </c>
    </row>
    <row r="19" spans="3:17" ht="33" customHeight="1">
      <c r="C19" s="47"/>
      <c r="D19" s="36"/>
      <c r="E19" s="26"/>
      <c r="F19" s="4" t="s">
        <v>5</v>
      </c>
      <c r="G19" s="18"/>
      <c r="H19" s="18"/>
      <c r="I19" s="18"/>
      <c r="J19" s="18"/>
      <c r="K19" s="18"/>
      <c r="L19" s="14">
        <f t="shared" si="0"/>
        <v>0</v>
      </c>
      <c r="M19" s="15">
        <v>0</v>
      </c>
      <c r="N19" s="15">
        <v>0</v>
      </c>
      <c r="O19" s="15">
        <v>0</v>
      </c>
      <c r="P19" s="15">
        <v>0</v>
      </c>
      <c r="Q19" s="42"/>
    </row>
    <row r="20" spans="3:17" ht="33" customHeight="1">
      <c r="C20" s="47"/>
      <c r="D20" s="36"/>
      <c r="E20" s="26"/>
      <c r="F20" s="4" t="s">
        <v>6</v>
      </c>
      <c r="G20" s="18"/>
      <c r="H20" s="18"/>
      <c r="I20" s="18"/>
      <c r="J20" s="18"/>
      <c r="K20" s="18"/>
      <c r="L20" s="14">
        <f t="shared" si="0"/>
        <v>0</v>
      </c>
      <c r="M20" s="15">
        <v>0</v>
      </c>
      <c r="N20" s="15">
        <v>0</v>
      </c>
      <c r="O20" s="15">
        <v>0</v>
      </c>
      <c r="P20" s="15">
        <v>0</v>
      </c>
      <c r="Q20" s="42"/>
    </row>
    <row r="21" spans="3:17" ht="34.5" customHeight="1">
      <c r="C21" s="47"/>
      <c r="D21" s="36"/>
      <c r="E21" s="26"/>
      <c r="F21" s="4" t="s">
        <v>2</v>
      </c>
      <c r="G21" s="18"/>
      <c r="H21" s="18"/>
      <c r="I21" s="18"/>
      <c r="J21" s="18"/>
      <c r="K21" s="18"/>
      <c r="L21" s="14">
        <f t="shared" si="0"/>
        <v>0</v>
      </c>
      <c r="M21" s="15">
        <v>0</v>
      </c>
      <c r="N21" s="15">
        <v>0</v>
      </c>
      <c r="O21" s="15">
        <v>0</v>
      </c>
      <c r="P21" s="15">
        <v>0</v>
      </c>
      <c r="Q21" s="42"/>
    </row>
    <row r="22" spans="3:17" ht="24.75" customHeight="1">
      <c r="C22" s="48"/>
      <c r="D22" s="37"/>
      <c r="E22" s="26"/>
      <c r="F22" s="5" t="s">
        <v>7</v>
      </c>
      <c r="G22" s="18"/>
      <c r="H22" s="18"/>
      <c r="I22" s="18"/>
      <c r="J22" s="18"/>
      <c r="K22" s="18"/>
      <c r="L22" s="14">
        <f>M22+N22+O22+P22</f>
        <v>1632658</v>
      </c>
      <c r="M22" s="14">
        <f>M18+M19+M20+M21</f>
        <v>396526</v>
      </c>
      <c r="N22" s="14">
        <f>N18</f>
        <v>404397</v>
      </c>
      <c r="O22" s="14">
        <f>O18+O19+O20+O21</f>
        <v>407986</v>
      </c>
      <c r="P22" s="14">
        <f>P18+P19+P20+P21</f>
        <v>423749</v>
      </c>
      <c r="Q22" s="43"/>
    </row>
    <row r="23" spans="3:17" ht="31.5" customHeight="1">
      <c r="C23" s="46" t="s">
        <v>16</v>
      </c>
      <c r="D23" s="35" t="s">
        <v>44</v>
      </c>
      <c r="E23" s="26" t="s">
        <v>9</v>
      </c>
      <c r="F23" s="4" t="s">
        <v>27</v>
      </c>
      <c r="G23" s="18"/>
      <c r="H23" s="18"/>
      <c r="I23" s="18"/>
      <c r="J23" s="18"/>
      <c r="K23" s="18"/>
      <c r="L23" s="14">
        <f t="shared" ref="L23:L86" si="1">M23+N23+O23+P23</f>
        <v>0</v>
      </c>
      <c r="M23" s="15">
        <v>0</v>
      </c>
      <c r="N23" s="15">
        <v>0</v>
      </c>
      <c r="O23" s="15">
        <v>0</v>
      </c>
      <c r="P23" s="15">
        <v>0</v>
      </c>
      <c r="Q23" s="41">
        <v>3</v>
      </c>
    </row>
    <row r="24" spans="3:17" ht="31.5">
      <c r="C24" s="70"/>
      <c r="D24" s="36"/>
      <c r="E24" s="26"/>
      <c r="F24" s="4" t="s">
        <v>5</v>
      </c>
      <c r="G24" s="18"/>
      <c r="H24" s="18"/>
      <c r="I24" s="18"/>
      <c r="J24" s="18"/>
      <c r="K24" s="18"/>
      <c r="L24" s="14">
        <f t="shared" si="1"/>
        <v>0</v>
      </c>
      <c r="M24" s="15">
        <v>0</v>
      </c>
      <c r="N24" s="15">
        <v>0</v>
      </c>
      <c r="O24" s="15">
        <v>0</v>
      </c>
      <c r="P24" s="15">
        <v>0</v>
      </c>
      <c r="Q24" s="42"/>
    </row>
    <row r="25" spans="3:17" ht="31.5">
      <c r="C25" s="70"/>
      <c r="D25" s="36"/>
      <c r="E25" s="26"/>
      <c r="F25" s="4" t="s">
        <v>6</v>
      </c>
      <c r="G25" s="18">
        <v>921</v>
      </c>
      <c r="H25" s="18">
        <v>21</v>
      </c>
      <c r="I25" s="18">
        <v>0</v>
      </c>
      <c r="J25" s="18">
        <v>12</v>
      </c>
      <c r="K25" s="18">
        <v>81410</v>
      </c>
      <c r="L25" s="14">
        <f t="shared" si="1"/>
        <v>36000</v>
      </c>
      <c r="M25" s="15">
        <v>9000</v>
      </c>
      <c r="N25" s="15">
        <v>9000</v>
      </c>
      <c r="O25" s="15">
        <v>9000</v>
      </c>
      <c r="P25" s="15">
        <v>9000</v>
      </c>
      <c r="Q25" s="42"/>
    </row>
    <row r="26" spans="3:17" ht="31.5">
      <c r="C26" s="70"/>
      <c r="D26" s="36"/>
      <c r="E26" s="26"/>
      <c r="F26" s="4" t="s">
        <v>2</v>
      </c>
      <c r="G26" s="18"/>
      <c r="H26" s="18"/>
      <c r="I26" s="18"/>
      <c r="J26" s="18"/>
      <c r="K26" s="18"/>
      <c r="L26" s="14">
        <f t="shared" si="1"/>
        <v>0</v>
      </c>
      <c r="M26" s="15">
        <v>0</v>
      </c>
      <c r="N26" s="15">
        <v>0</v>
      </c>
      <c r="O26" s="15">
        <v>0</v>
      </c>
      <c r="P26" s="15">
        <v>0</v>
      </c>
      <c r="Q26" s="42"/>
    </row>
    <row r="27" spans="3:17" ht="24.75" customHeight="1">
      <c r="C27" s="71"/>
      <c r="D27" s="37"/>
      <c r="E27" s="26"/>
      <c r="F27" s="5" t="s">
        <v>7</v>
      </c>
      <c r="G27" s="18"/>
      <c r="H27" s="18"/>
      <c r="I27" s="18"/>
      <c r="J27" s="18"/>
      <c r="K27" s="18"/>
      <c r="L27" s="14">
        <f t="shared" si="1"/>
        <v>36000</v>
      </c>
      <c r="M27" s="14">
        <f>M23+M24+M25+M26</f>
        <v>9000</v>
      </c>
      <c r="N27" s="14">
        <f>N23+N24+N25+N26</f>
        <v>9000</v>
      </c>
      <c r="O27" s="14">
        <f>O23+O24+O25+O26</f>
        <v>9000</v>
      </c>
      <c r="P27" s="14">
        <f>P23+P24+P25+P26</f>
        <v>9000</v>
      </c>
      <c r="Q27" s="43"/>
    </row>
    <row r="28" spans="3:17" ht="31.5" customHeight="1">
      <c r="C28" s="46" t="s">
        <v>18</v>
      </c>
      <c r="D28" s="35" t="s">
        <v>29</v>
      </c>
      <c r="E28" s="26" t="s">
        <v>9</v>
      </c>
      <c r="F28" s="4" t="s">
        <v>27</v>
      </c>
      <c r="G28" s="18"/>
      <c r="H28" s="18"/>
      <c r="I28" s="18"/>
      <c r="J28" s="18"/>
      <c r="K28" s="18"/>
      <c r="L28" s="14">
        <f t="shared" si="1"/>
        <v>0</v>
      </c>
      <c r="M28" s="15">
        <v>0</v>
      </c>
      <c r="N28" s="15">
        <v>0</v>
      </c>
      <c r="O28" s="15">
        <v>0</v>
      </c>
      <c r="P28" s="15">
        <v>0</v>
      </c>
      <c r="Q28" s="41"/>
    </row>
    <row r="29" spans="3:17" ht="31.5">
      <c r="C29" s="47"/>
      <c r="D29" s="36"/>
      <c r="E29" s="26"/>
      <c r="F29" s="4" t="s">
        <v>5</v>
      </c>
      <c r="G29" s="18"/>
      <c r="H29" s="18"/>
      <c r="I29" s="18"/>
      <c r="J29" s="18"/>
      <c r="K29" s="18"/>
      <c r="L29" s="14">
        <f t="shared" si="1"/>
        <v>0</v>
      </c>
      <c r="M29" s="15">
        <v>0</v>
      </c>
      <c r="N29" s="15">
        <v>0</v>
      </c>
      <c r="O29" s="15">
        <v>0</v>
      </c>
      <c r="P29" s="15">
        <v>0</v>
      </c>
      <c r="Q29" s="42"/>
    </row>
    <row r="30" spans="3:17" ht="31.5">
      <c r="C30" s="47"/>
      <c r="D30" s="36"/>
      <c r="E30" s="26"/>
      <c r="F30" s="4" t="s">
        <v>6</v>
      </c>
      <c r="G30" s="18">
        <v>921</v>
      </c>
      <c r="H30" s="18">
        <v>21</v>
      </c>
      <c r="I30" s="18">
        <v>0</v>
      </c>
      <c r="J30" s="18">
        <v>13</v>
      </c>
      <c r="K30" s="18">
        <v>81110</v>
      </c>
      <c r="L30" s="14">
        <f t="shared" si="1"/>
        <v>29352</v>
      </c>
      <c r="M30" s="15">
        <v>7578</v>
      </c>
      <c r="N30" s="15">
        <v>7258</v>
      </c>
      <c r="O30" s="15">
        <v>7258</v>
      </c>
      <c r="P30" s="15">
        <v>7258</v>
      </c>
      <c r="Q30" s="42"/>
    </row>
    <row r="31" spans="3:17" ht="31.5">
      <c r="C31" s="47"/>
      <c r="D31" s="36"/>
      <c r="E31" s="26"/>
      <c r="F31" s="4" t="s">
        <v>2</v>
      </c>
      <c r="G31" s="18"/>
      <c r="H31" s="18"/>
      <c r="I31" s="18"/>
      <c r="J31" s="18"/>
      <c r="K31" s="18"/>
      <c r="L31" s="14">
        <f t="shared" si="1"/>
        <v>0</v>
      </c>
      <c r="M31" s="15">
        <v>0</v>
      </c>
      <c r="N31" s="15">
        <v>0</v>
      </c>
      <c r="O31" s="15">
        <v>0</v>
      </c>
      <c r="P31" s="15">
        <v>0</v>
      </c>
      <c r="Q31" s="42"/>
    </row>
    <row r="32" spans="3:17">
      <c r="C32" s="48"/>
      <c r="D32" s="37"/>
      <c r="E32" s="26"/>
      <c r="F32" s="5" t="s">
        <v>7</v>
      </c>
      <c r="G32" s="18"/>
      <c r="H32" s="18"/>
      <c r="I32" s="18"/>
      <c r="J32" s="18"/>
      <c r="K32" s="18"/>
      <c r="L32" s="14">
        <f t="shared" si="1"/>
        <v>29352</v>
      </c>
      <c r="M32" s="14">
        <f>M28+M29+M30+M31</f>
        <v>7578</v>
      </c>
      <c r="N32" s="14">
        <f>N28+N29+N30+N31</f>
        <v>7258</v>
      </c>
      <c r="O32" s="14">
        <f>O28+O29+O30+O31</f>
        <v>7258</v>
      </c>
      <c r="P32" s="14">
        <f>P28+P29+P30+P31</f>
        <v>7258</v>
      </c>
      <c r="Q32" s="43"/>
    </row>
    <row r="33" spans="3:18" ht="31.5" customHeight="1">
      <c r="C33" s="46" t="s">
        <v>19</v>
      </c>
      <c r="D33" s="35" t="s">
        <v>30</v>
      </c>
      <c r="E33" s="26" t="s">
        <v>9</v>
      </c>
      <c r="F33" s="4" t="s">
        <v>27</v>
      </c>
      <c r="G33" s="18"/>
      <c r="H33" s="18"/>
      <c r="I33" s="18"/>
      <c r="J33" s="18"/>
      <c r="K33" s="18"/>
      <c r="L33" s="14">
        <f t="shared" si="1"/>
        <v>0</v>
      </c>
      <c r="M33" s="15">
        <v>0</v>
      </c>
      <c r="N33" s="15">
        <v>0</v>
      </c>
      <c r="O33" s="15">
        <v>0</v>
      </c>
      <c r="P33" s="15">
        <v>0</v>
      </c>
      <c r="Q33" s="41"/>
    </row>
    <row r="34" spans="3:18" ht="31.5">
      <c r="C34" s="47"/>
      <c r="D34" s="36"/>
      <c r="E34" s="26"/>
      <c r="F34" s="4" t="s">
        <v>5</v>
      </c>
      <c r="G34" s="18"/>
      <c r="H34" s="18"/>
      <c r="I34" s="18"/>
      <c r="J34" s="18"/>
      <c r="K34" s="18"/>
      <c r="L34" s="14">
        <f t="shared" si="1"/>
        <v>0</v>
      </c>
      <c r="M34" s="15">
        <v>0</v>
      </c>
      <c r="N34" s="15">
        <v>0</v>
      </c>
      <c r="O34" s="15">
        <v>0</v>
      </c>
      <c r="P34" s="15">
        <v>0</v>
      </c>
      <c r="Q34" s="42"/>
    </row>
    <row r="35" spans="3:18" ht="31.5">
      <c r="C35" s="47"/>
      <c r="D35" s="36"/>
      <c r="E35" s="26"/>
      <c r="F35" s="4" t="s">
        <v>6</v>
      </c>
      <c r="G35" s="18">
        <v>921</v>
      </c>
      <c r="H35" s="18">
        <v>21</v>
      </c>
      <c r="I35" s="18">
        <v>0</v>
      </c>
      <c r="J35" s="18">
        <v>13</v>
      </c>
      <c r="K35" s="18">
        <v>83290</v>
      </c>
      <c r="L35" s="14">
        <f t="shared" si="1"/>
        <v>799402.16</v>
      </c>
      <c r="M35" s="15">
        <v>199402.16</v>
      </c>
      <c r="N35" s="15">
        <v>200000</v>
      </c>
      <c r="O35" s="15">
        <v>200000</v>
      </c>
      <c r="P35" s="15">
        <v>200000</v>
      </c>
      <c r="Q35" s="42"/>
    </row>
    <row r="36" spans="3:18" ht="31.5">
      <c r="C36" s="47"/>
      <c r="D36" s="36"/>
      <c r="E36" s="26"/>
      <c r="F36" s="4" t="s">
        <v>2</v>
      </c>
      <c r="G36" s="18"/>
      <c r="H36" s="18"/>
      <c r="I36" s="18"/>
      <c r="J36" s="18"/>
      <c r="K36" s="18"/>
      <c r="L36" s="14">
        <f t="shared" si="1"/>
        <v>0</v>
      </c>
      <c r="M36" s="15">
        <v>0</v>
      </c>
      <c r="N36" s="15">
        <v>0</v>
      </c>
      <c r="O36" s="15">
        <v>0</v>
      </c>
      <c r="P36" s="15">
        <v>0</v>
      </c>
      <c r="Q36" s="42"/>
    </row>
    <row r="37" spans="3:18">
      <c r="C37" s="48"/>
      <c r="D37" s="37"/>
      <c r="E37" s="26"/>
      <c r="F37" s="5" t="s">
        <v>7</v>
      </c>
      <c r="G37" s="18"/>
      <c r="H37" s="18"/>
      <c r="I37" s="18"/>
      <c r="J37" s="18"/>
      <c r="K37" s="18"/>
      <c r="L37" s="14">
        <f t="shared" si="1"/>
        <v>799402.16</v>
      </c>
      <c r="M37" s="14">
        <f>M33+M34+M35+M36</f>
        <v>199402.16</v>
      </c>
      <c r="N37" s="14">
        <f>N33+N34+N35+N36</f>
        <v>200000</v>
      </c>
      <c r="O37" s="14">
        <f>O33+O34+O35+O36</f>
        <v>200000</v>
      </c>
      <c r="P37" s="14">
        <f>P33+P34+P35+P36</f>
        <v>200000</v>
      </c>
      <c r="Q37" s="43"/>
    </row>
    <row r="38" spans="3:18" ht="31.5" customHeight="1">
      <c r="C38" s="46" t="s">
        <v>20</v>
      </c>
      <c r="D38" s="35" t="s">
        <v>31</v>
      </c>
      <c r="E38" s="26" t="s">
        <v>9</v>
      </c>
      <c r="F38" s="4" t="s">
        <v>27</v>
      </c>
      <c r="G38" s="18"/>
      <c r="H38" s="18"/>
      <c r="I38" s="18"/>
      <c r="J38" s="18"/>
      <c r="K38" s="18"/>
      <c r="L38" s="14">
        <f t="shared" si="1"/>
        <v>0</v>
      </c>
      <c r="M38" s="15">
        <v>0</v>
      </c>
      <c r="N38" s="15">
        <v>0</v>
      </c>
      <c r="O38" s="15">
        <v>0</v>
      </c>
      <c r="P38" s="15">
        <v>0</v>
      </c>
      <c r="Q38" s="41"/>
    </row>
    <row r="39" spans="3:18" ht="31.5">
      <c r="C39" s="47"/>
      <c r="D39" s="36"/>
      <c r="E39" s="26"/>
      <c r="F39" s="4" t="s">
        <v>5</v>
      </c>
      <c r="G39" s="18"/>
      <c r="H39" s="18"/>
      <c r="I39" s="18"/>
      <c r="J39" s="18"/>
      <c r="K39" s="18"/>
      <c r="L39" s="14">
        <f t="shared" si="1"/>
        <v>0</v>
      </c>
      <c r="M39" s="15">
        <v>0</v>
      </c>
      <c r="N39" s="15">
        <v>0</v>
      </c>
      <c r="O39" s="15">
        <v>0</v>
      </c>
      <c r="P39" s="15">
        <v>0</v>
      </c>
      <c r="Q39" s="42"/>
    </row>
    <row r="40" spans="3:18" ht="31.5">
      <c r="C40" s="47"/>
      <c r="D40" s="36"/>
      <c r="E40" s="26"/>
      <c r="F40" s="4" t="s">
        <v>6</v>
      </c>
      <c r="G40" s="18">
        <v>921</v>
      </c>
      <c r="H40" s="18">
        <v>21</v>
      </c>
      <c r="I40" s="18">
        <v>0</v>
      </c>
      <c r="J40" s="18">
        <v>14</v>
      </c>
      <c r="K40" s="18">
        <v>83300</v>
      </c>
      <c r="L40" s="14">
        <f t="shared" si="1"/>
        <v>4600364.3100000005</v>
      </c>
      <c r="M40" s="15">
        <f>1513658.31-1400000</f>
        <v>113658.31000000006</v>
      </c>
      <c r="N40" s="15">
        <v>1186706</v>
      </c>
      <c r="O40" s="15">
        <v>1650000</v>
      </c>
      <c r="P40" s="15">
        <v>1650000</v>
      </c>
      <c r="Q40" s="42"/>
    </row>
    <row r="41" spans="3:18" ht="31.5">
      <c r="C41" s="47"/>
      <c r="D41" s="36"/>
      <c r="E41" s="26"/>
      <c r="F41" s="4" t="s">
        <v>2</v>
      </c>
      <c r="G41" s="18"/>
      <c r="H41" s="18"/>
      <c r="I41" s="18"/>
      <c r="J41" s="18"/>
      <c r="K41" s="18"/>
      <c r="L41" s="14">
        <f t="shared" si="1"/>
        <v>0</v>
      </c>
      <c r="M41" s="15">
        <v>0</v>
      </c>
      <c r="N41" s="15">
        <v>0</v>
      </c>
      <c r="O41" s="15">
        <v>0</v>
      </c>
      <c r="P41" s="15">
        <v>0</v>
      </c>
      <c r="Q41" s="42"/>
    </row>
    <row r="42" spans="3:18">
      <c r="C42" s="48"/>
      <c r="D42" s="37"/>
      <c r="E42" s="26"/>
      <c r="F42" s="5" t="s">
        <v>7</v>
      </c>
      <c r="G42" s="18"/>
      <c r="H42" s="18"/>
      <c r="I42" s="18"/>
      <c r="J42" s="18"/>
      <c r="K42" s="18"/>
      <c r="L42" s="14">
        <f t="shared" si="1"/>
        <v>4600364.3100000005</v>
      </c>
      <c r="M42" s="14">
        <f>M38+M39+M40+M41</f>
        <v>113658.31000000006</v>
      </c>
      <c r="N42" s="14">
        <f>N38+N39+N40+N41</f>
        <v>1186706</v>
      </c>
      <c r="O42" s="14">
        <f>O38+O39+O40+O41</f>
        <v>1650000</v>
      </c>
      <c r="P42" s="14">
        <f>P38+P39+P40+P41</f>
        <v>1650000</v>
      </c>
      <c r="Q42" s="43"/>
    </row>
    <row r="43" spans="3:18" ht="31.5" customHeight="1">
      <c r="C43" s="46" t="s">
        <v>21</v>
      </c>
      <c r="D43" s="35" t="s">
        <v>32</v>
      </c>
      <c r="E43" s="26" t="s">
        <v>9</v>
      </c>
      <c r="F43" s="4" t="s">
        <v>27</v>
      </c>
      <c r="G43" s="18"/>
      <c r="H43" s="18"/>
      <c r="I43" s="18"/>
      <c r="J43" s="18"/>
      <c r="K43" s="18"/>
      <c r="L43" s="14">
        <f t="shared" si="1"/>
        <v>0</v>
      </c>
      <c r="M43" s="15">
        <v>0</v>
      </c>
      <c r="N43" s="15">
        <v>0</v>
      </c>
      <c r="O43" s="15">
        <v>0</v>
      </c>
      <c r="P43" s="15">
        <v>0</v>
      </c>
      <c r="Q43" s="27">
        <v>1</v>
      </c>
    </row>
    <row r="44" spans="3:18" ht="31.5">
      <c r="C44" s="47"/>
      <c r="D44" s="36"/>
      <c r="E44" s="26"/>
      <c r="F44" s="4" t="s">
        <v>5</v>
      </c>
      <c r="G44" s="18"/>
      <c r="H44" s="18"/>
      <c r="I44" s="18"/>
      <c r="J44" s="18"/>
      <c r="K44" s="18"/>
      <c r="L44" s="14">
        <f t="shared" si="1"/>
        <v>0</v>
      </c>
      <c r="M44" s="15">
        <v>0</v>
      </c>
      <c r="N44" s="15">
        <v>0</v>
      </c>
      <c r="O44" s="15">
        <v>0</v>
      </c>
      <c r="P44" s="15">
        <v>0</v>
      </c>
      <c r="Q44" s="28"/>
    </row>
    <row r="45" spans="3:18" ht="31.5">
      <c r="C45" s="47"/>
      <c r="D45" s="36"/>
      <c r="E45" s="26"/>
      <c r="F45" s="4" t="s">
        <v>6</v>
      </c>
      <c r="G45" s="18">
        <v>921</v>
      </c>
      <c r="H45" s="18">
        <v>21</v>
      </c>
      <c r="I45" s="18">
        <v>0</v>
      </c>
      <c r="J45" s="18">
        <v>15</v>
      </c>
      <c r="K45" s="18">
        <v>81610</v>
      </c>
      <c r="L45" s="14">
        <f t="shared" si="1"/>
        <v>27231759.449999999</v>
      </c>
      <c r="M45" s="15">
        <f>8058693.21-74078.3</f>
        <v>7984614.9100000001</v>
      </c>
      <c r="N45" s="15">
        <v>6190951</v>
      </c>
      <c r="O45" s="15">
        <v>6453698.4299999997</v>
      </c>
      <c r="P45" s="15">
        <v>6602495.1100000003</v>
      </c>
      <c r="Q45" s="28"/>
      <c r="R45" s="13"/>
    </row>
    <row r="46" spans="3:18" ht="31.5">
      <c r="C46" s="47"/>
      <c r="D46" s="36"/>
      <c r="E46" s="26"/>
      <c r="F46" s="4" t="s">
        <v>2</v>
      </c>
      <c r="G46" s="18"/>
      <c r="H46" s="18"/>
      <c r="I46" s="18"/>
      <c r="J46" s="18"/>
      <c r="K46" s="18"/>
      <c r="L46" s="14">
        <f t="shared" si="1"/>
        <v>0</v>
      </c>
      <c r="M46" s="15">
        <v>0</v>
      </c>
      <c r="N46" s="15">
        <v>0</v>
      </c>
      <c r="O46" s="15">
        <v>0</v>
      </c>
      <c r="P46" s="15">
        <v>0</v>
      </c>
      <c r="Q46" s="28"/>
    </row>
    <row r="47" spans="3:18">
      <c r="C47" s="48"/>
      <c r="D47" s="37"/>
      <c r="E47" s="26"/>
      <c r="F47" s="5" t="s">
        <v>7</v>
      </c>
      <c r="G47" s="18"/>
      <c r="H47" s="18"/>
      <c r="I47" s="18"/>
      <c r="J47" s="18"/>
      <c r="K47" s="18"/>
      <c r="L47" s="14">
        <f t="shared" si="1"/>
        <v>27231759.449999999</v>
      </c>
      <c r="M47" s="14">
        <f>M43+M44+M45+M46</f>
        <v>7984614.9100000001</v>
      </c>
      <c r="N47" s="14">
        <f>N43+N44+N45+N46</f>
        <v>6190951</v>
      </c>
      <c r="O47" s="14">
        <f>O43+O44+O45+O46</f>
        <v>6453698.4299999997</v>
      </c>
      <c r="P47" s="14">
        <f>P43+P44+P45+P46</f>
        <v>6602495.1100000003</v>
      </c>
      <c r="Q47" s="29"/>
    </row>
    <row r="48" spans="3:18" ht="31.5" customHeight="1">
      <c r="C48" s="46" t="s">
        <v>22</v>
      </c>
      <c r="D48" s="35" t="s">
        <v>69</v>
      </c>
      <c r="E48" s="26" t="s">
        <v>9</v>
      </c>
      <c r="F48" s="4" t="s">
        <v>27</v>
      </c>
      <c r="G48" s="18"/>
      <c r="H48" s="18"/>
      <c r="I48" s="18"/>
      <c r="J48" s="18"/>
      <c r="K48" s="18"/>
      <c r="L48" s="14">
        <f t="shared" si="1"/>
        <v>0</v>
      </c>
      <c r="M48" s="15">
        <v>0</v>
      </c>
      <c r="N48" s="15">
        <v>0</v>
      </c>
      <c r="O48" s="15">
        <v>0</v>
      </c>
      <c r="P48" s="15">
        <v>0</v>
      </c>
      <c r="Q48" s="38">
        <v>1</v>
      </c>
    </row>
    <row r="49" spans="3:17" ht="31.5">
      <c r="C49" s="47"/>
      <c r="D49" s="36"/>
      <c r="E49" s="26"/>
      <c r="F49" s="4" t="s">
        <v>5</v>
      </c>
      <c r="G49" s="18"/>
      <c r="H49" s="18"/>
      <c r="I49" s="18"/>
      <c r="J49" s="18"/>
      <c r="K49" s="18"/>
      <c r="L49" s="14">
        <f t="shared" si="1"/>
        <v>8255631</v>
      </c>
      <c r="M49" s="15">
        <v>0</v>
      </c>
      <c r="N49" s="15">
        <v>8255631</v>
      </c>
      <c r="O49" s="15">
        <v>0</v>
      </c>
      <c r="P49" s="15">
        <v>0</v>
      </c>
      <c r="Q49" s="39"/>
    </row>
    <row r="50" spans="3:17" ht="31.5">
      <c r="C50" s="47"/>
      <c r="D50" s="36"/>
      <c r="E50" s="26"/>
      <c r="F50" s="4" t="s">
        <v>6</v>
      </c>
      <c r="G50" s="18">
        <v>921</v>
      </c>
      <c r="H50" s="18">
        <v>21</v>
      </c>
      <c r="I50" s="18">
        <v>0</v>
      </c>
      <c r="J50" s="18">
        <v>15</v>
      </c>
      <c r="K50" s="18" t="s">
        <v>54</v>
      </c>
      <c r="L50" s="14">
        <f t="shared" si="1"/>
        <v>568149</v>
      </c>
      <c r="M50" s="15">
        <v>0</v>
      </c>
      <c r="N50" s="15">
        <v>568149</v>
      </c>
      <c r="O50" s="15">
        <v>0</v>
      </c>
      <c r="P50" s="15">
        <v>0</v>
      </c>
      <c r="Q50" s="39"/>
    </row>
    <row r="51" spans="3:17" ht="31.5">
      <c r="C51" s="47"/>
      <c r="D51" s="36"/>
      <c r="E51" s="26"/>
      <c r="F51" s="4" t="s">
        <v>2</v>
      </c>
      <c r="G51" s="18"/>
      <c r="H51" s="18"/>
      <c r="I51" s="18"/>
      <c r="J51" s="18"/>
      <c r="K51" s="18"/>
      <c r="L51" s="14">
        <f t="shared" si="1"/>
        <v>0</v>
      </c>
      <c r="M51" s="15">
        <v>0</v>
      </c>
      <c r="N51" s="15">
        <v>0</v>
      </c>
      <c r="O51" s="15">
        <v>0</v>
      </c>
      <c r="P51" s="15">
        <v>0</v>
      </c>
      <c r="Q51" s="39"/>
    </row>
    <row r="52" spans="3:17">
      <c r="C52" s="48"/>
      <c r="D52" s="37"/>
      <c r="E52" s="26"/>
      <c r="F52" s="5" t="s">
        <v>7</v>
      </c>
      <c r="G52" s="18"/>
      <c r="H52" s="18"/>
      <c r="I52" s="18"/>
      <c r="J52" s="18"/>
      <c r="K52" s="18"/>
      <c r="L52" s="14">
        <f t="shared" si="1"/>
        <v>8823780</v>
      </c>
      <c r="M52" s="14">
        <f>M48+M49+M50+M51</f>
        <v>0</v>
      </c>
      <c r="N52" s="14">
        <f>N48+N49+N50+N51</f>
        <v>8823780</v>
      </c>
      <c r="O52" s="14">
        <f>O48+O49+O50+O51</f>
        <v>0</v>
      </c>
      <c r="P52" s="14">
        <f>P48+P49+P50+P51</f>
        <v>0</v>
      </c>
      <c r="Q52" s="40"/>
    </row>
    <row r="53" spans="3:17" ht="31.5">
      <c r="C53" s="46" t="s">
        <v>23</v>
      </c>
      <c r="D53" s="35" t="s">
        <v>65</v>
      </c>
      <c r="E53" s="26" t="s">
        <v>9</v>
      </c>
      <c r="F53" s="4" t="s">
        <v>27</v>
      </c>
      <c r="G53" s="18"/>
      <c r="H53" s="18"/>
      <c r="I53" s="18"/>
      <c r="J53" s="18"/>
      <c r="K53" s="18"/>
      <c r="L53" s="14">
        <f t="shared" si="1"/>
        <v>0</v>
      </c>
      <c r="M53" s="15">
        <v>0</v>
      </c>
      <c r="N53" s="15">
        <v>0</v>
      </c>
      <c r="O53" s="15">
        <v>0</v>
      </c>
      <c r="P53" s="15">
        <v>0</v>
      </c>
      <c r="Q53" s="27">
        <v>1</v>
      </c>
    </row>
    <row r="54" spans="3:17" ht="31.5">
      <c r="C54" s="47"/>
      <c r="D54" s="36"/>
      <c r="E54" s="26"/>
      <c r="F54" s="4" t="s">
        <v>5</v>
      </c>
      <c r="G54" s="18"/>
      <c r="H54" s="18"/>
      <c r="I54" s="18"/>
      <c r="J54" s="18"/>
      <c r="K54" s="18"/>
      <c r="L54" s="14">
        <f t="shared" si="1"/>
        <v>25216205.379999999</v>
      </c>
      <c r="M54" s="15">
        <f>4149522-(85073.32-4253.7)</f>
        <v>4068702.38</v>
      </c>
      <c r="N54" s="15">
        <v>0</v>
      </c>
      <c r="O54" s="15">
        <v>9735250</v>
      </c>
      <c r="P54" s="15">
        <v>11412253</v>
      </c>
      <c r="Q54" s="28"/>
    </row>
    <row r="55" spans="3:17" ht="31.5">
      <c r="C55" s="47"/>
      <c r="D55" s="36"/>
      <c r="E55" s="26"/>
      <c r="F55" s="4" t="s">
        <v>6</v>
      </c>
      <c r="G55" s="18">
        <v>921</v>
      </c>
      <c r="H55" s="18">
        <v>21</v>
      </c>
      <c r="I55" s="18">
        <v>0</v>
      </c>
      <c r="J55" s="18">
        <v>15</v>
      </c>
      <c r="K55" s="18" t="s">
        <v>54</v>
      </c>
      <c r="L55" s="14">
        <f t="shared" si="1"/>
        <v>1327170.76</v>
      </c>
      <c r="M55" s="15">
        <f>218398-4253.7</f>
        <v>214144.3</v>
      </c>
      <c r="N55" s="15">
        <v>0</v>
      </c>
      <c r="O55" s="15">
        <v>512381.57</v>
      </c>
      <c r="P55" s="15">
        <v>600644.89</v>
      </c>
      <c r="Q55" s="28"/>
    </row>
    <row r="56" spans="3:17" ht="31.5">
      <c r="C56" s="47"/>
      <c r="D56" s="36"/>
      <c r="E56" s="26"/>
      <c r="F56" s="4" t="s">
        <v>2</v>
      </c>
      <c r="G56" s="18"/>
      <c r="H56" s="18"/>
      <c r="I56" s="18"/>
      <c r="J56" s="18"/>
      <c r="K56" s="18"/>
      <c r="L56" s="14">
        <f t="shared" si="1"/>
        <v>0</v>
      </c>
      <c r="M56" s="15">
        <v>0</v>
      </c>
      <c r="N56" s="15">
        <v>0</v>
      </c>
      <c r="O56" s="15">
        <v>0</v>
      </c>
      <c r="P56" s="15">
        <v>0</v>
      </c>
      <c r="Q56" s="28"/>
    </row>
    <row r="57" spans="3:17">
      <c r="C57" s="48"/>
      <c r="D57" s="37"/>
      <c r="E57" s="26"/>
      <c r="F57" s="5" t="s">
        <v>7</v>
      </c>
      <c r="G57" s="18"/>
      <c r="H57" s="18"/>
      <c r="I57" s="18"/>
      <c r="J57" s="18"/>
      <c r="K57" s="18"/>
      <c r="L57" s="14">
        <f t="shared" si="1"/>
        <v>26543376.140000001</v>
      </c>
      <c r="M57" s="14">
        <f>M53+M54+M55+M56</f>
        <v>4282846.68</v>
      </c>
      <c r="N57" s="14">
        <f>N53+N54+N55+N56</f>
        <v>0</v>
      </c>
      <c r="O57" s="14">
        <f>O53+O54+O55+O56</f>
        <v>10247631.57</v>
      </c>
      <c r="P57" s="14">
        <f>P53+P54+P55+P56</f>
        <v>12012897.890000001</v>
      </c>
      <c r="Q57" s="29"/>
    </row>
    <row r="58" spans="3:17" ht="31.5" customHeight="1">
      <c r="C58" s="46" t="s">
        <v>24</v>
      </c>
      <c r="D58" s="35" t="s">
        <v>67</v>
      </c>
      <c r="E58" s="26" t="s">
        <v>9</v>
      </c>
      <c r="F58" s="4" t="s">
        <v>27</v>
      </c>
      <c r="G58" s="18"/>
      <c r="H58" s="18"/>
      <c r="I58" s="18"/>
      <c r="J58" s="18"/>
      <c r="K58" s="18"/>
      <c r="L58" s="14">
        <f t="shared" si="1"/>
        <v>0</v>
      </c>
      <c r="M58" s="15">
        <v>0</v>
      </c>
      <c r="N58" s="15">
        <v>0</v>
      </c>
      <c r="O58" s="15">
        <v>0</v>
      </c>
      <c r="P58" s="15">
        <v>0</v>
      </c>
      <c r="Q58" s="27"/>
    </row>
    <row r="59" spans="3:17" ht="31.5">
      <c r="C59" s="47"/>
      <c r="D59" s="36"/>
      <c r="E59" s="26"/>
      <c r="F59" s="4" t="s">
        <v>5</v>
      </c>
      <c r="G59" s="18"/>
      <c r="H59" s="18"/>
      <c r="I59" s="18"/>
      <c r="J59" s="18"/>
      <c r="K59" s="18"/>
      <c r="L59" s="14">
        <f t="shared" si="1"/>
        <v>0</v>
      </c>
      <c r="M59" s="15">
        <v>0</v>
      </c>
      <c r="N59" s="15">
        <v>0</v>
      </c>
      <c r="O59" s="15">
        <v>0</v>
      </c>
      <c r="P59" s="15">
        <v>0</v>
      </c>
      <c r="Q59" s="28"/>
    </row>
    <row r="60" spans="3:17" ht="31.5">
      <c r="C60" s="47"/>
      <c r="D60" s="36"/>
      <c r="E60" s="26"/>
      <c r="F60" s="4" t="s">
        <v>6</v>
      </c>
      <c r="G60" s="18">
        <v>921</v>
      </c>
      <c r="H60" s="18">
        <v>21</v>
      </c>
      <c r="I60" s="18">
        <v>0</v>
      </c>
      <c r="J60" s="18">
        <v>16</v>
      </c>
      <c r="K60" s="18">
        <v>83310</v>
      </c>
      <c r="L60" s="14">
        <f t="shared" si="1"/>
        <v>1600000</v>
      </c>
      <c r="M60" s="15">
        <f>450000-450000</f>
        <v>0</v>
      </c>
      <c r="N60" s="15">
        <v>500000</v>
      </c>
      <c r="O60" s="15">
        <v>500000</v>
      </c>
      <c r="P60" s="15">
        <v>600000</v>
      </c>
      <c r="Q60" s="28"/>
    </row>
    <row r="61" spans="3:17" ht="31.5">
      <c r="C61" s="47"/>
      <c r="D61" s="36"/>
      <c r="E61" s="26"/>
      <c r="F61" s="4" t="s">
        <v>2</v>
      </c>
      <c r="G61" s="18"/>
      <c r="H61" s="18"/>
      <c r="I61" s="18"/>
      <c r="J61" s="18"/>
      <c r="K61" s="18"/>
      <c r="L61" s="14">
        <f t="shared" si="1"/>
        <v>0</v>
      </c>
      <c r="M61" s="15">
        <v>0</v>
      </c>
      <c r="N61" s="15">
        <v>0</v>
      </c>
      <c r="O61" s="15">
        <v>0</v>
      </c>
      <c r="P61" s="15">
        <v>0</v>
      </c>
      <c r="Q61" s="28"/>
    </row>
    <row r="62" spans="3:17">
      <c r="C62" s="48"/>
      <c r="D62" s="37"/>
      <c r="E62" s="26"/>
      <c r="F62" s="5" t="s">
        <v>7</v>
      </c>
      <c r="G62" s="18"/>
      <c r="H62" s="18"/>
      <c r="I62" s="18"/>
      <c r="J62" s="18"/>
      <c r="K62" s="18"/>
      <c r="L62" s="14">
        <f t="shared" si="1"/>
        <v>1600000</v>
      </c>
      <c r="M62" s="14">
        <f>M58+M59+M60+M61</f>
        <v>0</v>
      </c>
      <c r="N62" s="14">
        <f>N58+N59+N60+N61</f>
        <v>500000</v>
      </c>
      <c r="O62" s="14">
        <f>O58+O59+O60+O61</f>
        <v>500000</v>
      </c>
      <c r="P62" s="14">
        <f>P58+P59+P60+P61</f>
        <v>600000</v>
      </c>
      <c r="Q62" s="29"/>
    </row>
    <row r="63" spans="3:17" ht="31.5" customHeight="1">
      <c r="C63" s="46" t="s">
        <v>25</v>
      </c>
      <c r="D63" s="35" t="s">
        <v>43</v>
      </c>
      <c r="E63" s="35" t="s">
        <v>9</v>
      </c>
      <c r="F63" s="4" t="s">
        <v>27</v>
      </c>
      <c r="G63" s="18"/>
      <c r="H63" s="18"/>
      <c r="I63" s="18"/>
      <c r="J63" s="18"/>
      <c r="K63" s="18"/>
      <c r="L63" s="14">
        <f t="shared" si="1"/>
        <v>0</v>
      </c>
      <c r="M63" s="15">
        <v>0</v>
      </c>
      <c r="N63" s="15">
        <v>0</v>
      </c>
      <c r="O63" s="15">
        <v>0</v>
      </c>
      <c r="P63" s="15">
        <v>0</v>
      </c>
      <c r="Q63" s="27">
        <v>2</v>
      </c>
    </row>
    <row r="64" spans="3:17" ht="31.5">
      <c r="C64" s="47"/>
      <c r="D64" s="44"/>
      <c r="E64" s="44"/>
      <c r="F64" s="4" t="s">
        <v>5</v>
      </c>
      <c r="G64" s="18"/>
      <c r="H64" s="18"/>
      <c r="I64" s="18"/>
      <c r="J64" s="18"/>
      <c r="K64" s="18"/>
      <c r="L64" s="14">
        <f t="shared" si="1"/>
        <v>0</v>
      </c>
      <c r="M64" s="15">
        <v>0</v>
      </c>
      <c r="N64" s="15">
        <v>0</v>
      </c>
      <c r="O64" s="15">
        <v>0</v>
      </c>
      <c r="P64" s="15">
        <v>0</v>
      </c>
      <c r="Q64" s="33"/>
    </row>
    <row r="65" spans="3:18" ht="31.5">
      <c r="C65" s="47"/>
      <c r="D65" s="44"/>
      <c r="E65" s="44"/>
      <c r="F65" s="4" t="s">
        <v>6</v>
      </c>
      <c r="G65" s="18">
        <v>921</v>
      </c>
      <c r="H65" s="18">
        <v>21</v>
      </c>
      <c r="I65" s="18">
        <v>0</v>
      </c>
      <c r="J65" s="18">
        <v>17</v>
      </c>
      <c r="K65" s="18">
        <v>81810</v>
      </c>
      <c r="L65" s="14">
        <f t="shared" si="1"/>
        <v>5595623</v>
      </c>
      <c r="M65" s="15">
        <v>1375658</v>
      </c>
      <c r="N65" s="15">
        <v>1406655</v>
      </c>
      <c r="O65" s="15">
        <v>1406655</v>
      </c>
      <c r="P65" s="15">
        <v>1406655</v>
      </c>
      <c r="Q65" s="33"/>
    </row>
    <row r="66" spans="3:18" ht="31.5">
      <c r="C66" s="47"/>
      <c r="D66" s="44"/>
      <c r="E66" s="44"/>
      <c r="F66" s="4" t="s">
        <v>2</v>
      </c>
      <c r="G66" s="18"/>
      <c r="H66" s="18"/>
      <c r="I66" s="18"/>
      <c r="J66" s="18"/>
      <c r="K66" s="18"/>
      <c r="L66" s="14">
        <f t="shared" si="1"/>
        <v>0</v>
      </c>
      <c r="M66" s="15">
        <v>0</v>
      </c>
      <c r="N66" s="15">
        <v>0</v>
      </c>
      <c r="O66" s="15">
        <v>0</v>
      </c>
      <c r="P66" s="15">
        <v>0</v>
      </c>
      <c r="Q66" s="33"/>
    </row>
    <row r="67" spans="3:18" ht="17.25" customHeight="1">
      <c r="C67" s="48"/>
      <c r="D67" s="45"/>
      <c r="E67" s="45"/>
      <c r="F67" s="5" t="s">
        <v>7</v>
      </c>
      <c r="G67" s="18"/>
      <c r="H67" s="18"/>
      <c r="I67" s="18"/>
      <c r="J67" s="18"/>
      <c r="K67" s="18"/>
      <c r="L67" s="14">
        <f t="shared" si="1"/>
        <v>5595623</v>
      </c>
      <c r="M67" s="14">
        <f>M63+M64+M65+M66</f>
        <v>1375658</v>
      </c>
      <c r="N67" s="14">
        <f>N63+N64+N65+N66</f>
        <v>1406655</v>
      </c>
      <c r="O67" s="14">
        <f>O63+O64+O65+O66</f>
        <v>1406655</v>
      </c>
      <c r="P67" s="14">
        <f>P63+P64+P65+P66</f>
        <v>1406655</v>
      </c>
      <c r="Q67" s="34"/>
    </row>
    <row r="68" spans="3:18" ht="31.5" customHeight="1">
      <c r="C68" s="46" t="s">
        <v>26</v>
      </c>
      <c r="D68" s="35" t="s">
        <v>33</v>
      </c>
      <c r="E68" s="26" t="s">
        <v>9</v>
      </c>
      <c r="F68" s="4" t="s">
        <v>27</v>
      </c>
      <c r="G68" s="18"/>
      <c r="H68" s="18"/>
      <c r="I68" s="18"/>
      <c r="J68" s="18"/>
      <c r="K68" s="18"/>
      <c r="L68" s="14">
        <f t="shared" si="1"/>
        <v>0</v>
      </c>
      <c r="M68" s="15">
        <v>0</v>
      </c>
      <c r="N68" s="15">
        <v>0</v>
      </c>
      <c r="O68" s="15">
        <v>0</v>
      </c>
      <c r="P68" s="15">
        <v>0</v>
      </c>
      <c r="Q68" s="27">
        <v>1</v>
      </c>
    </row>
    <row r="69" spans="3:18" ht="31.5">
      <c r="C69" s="47"/>
      <c r="D69" s="36"/>
      <c r="E69" s="26"/>
      <c r="F69" s="4" t="s">
        <v>5</v>
      </c>
      <c r="G69" s="18"/>
      <c r="H69" s="18"/>
      <c r="I69" s="18"/>
      <c r="J69" s="18"/>
      <c r="K69" s="18"/>
      <c r="L69" s="14">
        <f t="shared" si="1"/>
        <v>0</v>
      </c>
      <c r="M69" s="15">
        <v>0</v>
      </c>
      <c r="N69" s="15">
        <v>0</v>
      </c>
      <c r="O69" s="15">
        <v>0</v>
      </c>
      <c r="P69" s="15">
        <v>0</v>
      </c>
      <c r="Q69" s="28"/>
    </row>
    <row r="70" spans="3:18" ht="31.5">
      <c r="C70" s="47"/>
      <c r="D70" s="36"/>
      <c r="E70" s="26"/>
      <c r="F70" s="4" t="s">
        <v>6</v>
      </c>
      <c r="G70" s="18">
        <v>921</v>
      </c>
      <c r="H70" s="18">
        <v>21</v>
      </c>
      <c r="I70" s="18">
        <v>0</v>
      </c>
      <c r="J70" s="18">
        <v>17</v>
      </c>
      <c r="K70" s="18">
        <v>81690</v>
      </c>
      <c r="L70" s="14">
        <f t="shared" si="1"/>
        <v>17624408.73</v>
      </c>
      <c r="M70" s="15">
        <v>5944245.7400000002</v>
      </c>
      <c r="N70" s="15">
        <v>3450000</v>
      </c>
      <c r="O70" s="15">
        <v>3980000</v>
      </c>
      <c r="P70" s="15">
        <v>4250162.99</v>
      </c>
      <c r="Q70" s="28"/>
    </row>
    <row r="71" spans="3:18" ht="31.5">
      <c r="C71" s="47"/>
      <c r="D71" s="36"/>
      <c r="E71" s="26"/>
      <c r="F71" s="4" t="s">
        <v>2</v>
      </c>
      <c r="G71" s="18"/>
      <c r="H71" s="18"/>
      <c r="I71" s="18"/>
      <c r="J71" s="18"/>
      <c r="K71" s="18"/>
      <c r="L71" s="14">
        <f t="shared" si="1"/>
        <v>0</v>
      </c>
      <c r="M71" s="15">
        <v>0</v>
      </c>
      <c r="N71" s="15">
        <v>0</v>
      </c>
      <c r="O71" s="15">
        <v>0</v>
      </c>
      <c r="P71" s="15">
        <v>0</v>
      </c>
      <c r="Q71" s="28"/>
    </row>
    <row r="72" spans="3:18">
      <c r="C72" s="48"/>
      <c r="D72" s="37"/>
      <c r="E72" s="26"/>
      <c r="F72" s="5" t="s">
        <v>7</v>
      </c>
      <c r="G72" s="18"/>
      <c r="H72" s="18"/>
      <c r="I72" s="18"/>
      <c r="J72" s="18"/>
      <c r="K72" s="18"/>
      <c r="L72" s="14">
        <f t="shared" si="1"/>
        <v>17624408.73</v>
      </c>
      <c r="M72" s="14">
        <f>M68+M69+M70+M71</f>
        <v>5944245.7400000002</v>
      </c>
      <c r="N72" s="14">
        <f>N68+N69+N70+N71</f>
        <v>3450000</v>
      </c>
      <c r="O72" s="14">
        <f>O68+O69+O70+O71</f>
        <v>3980000</v>
      </c>
      <c r="P72" s="14">
        <f>P68+P69+P70+P71</f>
        <v>4250162.99</v>
      </c>
      <c r="Q72" s="29"/>
    </row>
    <row r="73" spans="3:18" ht="31.5" customHeight="1">
      <c r="C73" s="46" t="s">
        <v>34</v>
      </c>
      <c r="D73" s="35" t="s">
        <v>35</v>
      </c>
      <c r="E73" s="26" t="s">
        <v>9</v>
      </c>
      <c r="F73" s="4" t="s">
        <v>27</v>
      </c>
      <c r="G73" s="18"/>
      <c r="H73" s="18"/>
      <c r="I73" s="18"/>
      <c r="J73" s="18"/>
      <c r="K73" s="18"/>
      <c r="L73" s="14">
        <f t="shared" si="1"/>
        <v>0</v>
      </c>
      <c r="M73" s="15">
        <v>0</v>
      </c>
      <c r="N73" s="15">
        <v>0</v>
      </c>
      <c r="O73" s="15">
        <v>0</v>
      </c>
      <c r="P73" s="15">
        <v>0</v>
      </c>
      <c r="Q73" s="27"/>
    </row>
    <row r="74" spans="3:18" ht="31.5">
      <c r="C74" s="47"/>
      <c r="D74" s="36"/>
      <c r="E74" s="26"/>
      <c r="F74" s="4" t="s">
        <v>5</v>
      </c>
      <c r="G74" s="18"/>
      <c r="H74" s="18"/>
      <c r="I74" s="18"/>
      <c r="J74" s="18"/>
      <c r="K74" s="18"/>
      <c r="L74" s="14">
        <f t="shared" si="1"/>
        <v>0</v>
      </c>
      <c r="M74" s="15">
        <v>0</v>
      </c>
      <c r="N74" s="15">
        <v>0</v>
      </c>
      <c r="O74" s="15">
        <v>0</v>
      </c>
      <c r="P74" s="15">
        <v>0</v>
      </c>
      <c r="Q74" s="28"/>
    </row>
    <row r="75" spans="3:18" ht="31.5">
      <c r="C75" s="47"/>
      <c r="D75" s="36"/>
      <c r="E75" s="26"/>
      <c r="F75" s="4" t="s">
        <v>6</v>
      </c>
      <c r="G75" s="18">
        <v>921</v>
      </c>
      <c r="H75" s="18">
        <v>21</v>
      </c>
      <c r="I75" s="18">
        <v>0</v>
      </c>
      <c r="J75" s="18">
        <v>17</v>
      </c>
      <c r="K75" s="18">
        <v>81710</v>
      </c>
      <c r="L75" s="14">
        <f t="shared" si="1"/>
        <v>4167196.13</v>
      </c>
      <c r="M75" s="15">
        <v>1459196.13</v>
      </c>
      <c r="N75" s="15">
        <v>720000</v>
      </c>
      <c r="O75" s="15">
        <v>990000</v>
      </c>
      <c r="P75" s="15">
        <v>998000</v>
      </c>
      <c r="Q75" s="28"/>
    </row>
    <row r="76" spans="3:18" ht="31.5">
      <c r="C76" s="47"/>
      <c r="D76" s="36"/>
      <c r="E76" s="26"/>
      <c r="F76" s="4" t="s">
        <v>2</v>
      </c>
      <c r="G76" s="18"/>
      <c r="H76" s="18"/>
      <c r="I76" s="18"/>
      <c r="J76" s="18"/>
      <c r="K76" s="18"/>
      <c r="L76" s="14">
        <f t="shared" si="1"/>
        <v>0</v>
      </c>
      <c r="M76" s="15">
        <v>0</v>
      </c>
      <c r="N76" s="15">
        <v>0</v>
      </c>
      <c r="O76" s="15">
        <v>0</v>
      </c>
      <c r="P76" s="15">
        <v>0</v>
      </c>
      <c r="Q76" s="28"/>
    </row>
    <row r="77" spans="3:18">
      <c r="C77" s="48"/>
      <c r="D77" s="37"/>
      <c r="E77" s="26"/>
      <c r="F77" s="5" t="s">
        <v>7</v>
      </c>
      <c r="G77" s="18"/>
      <c r="H77" s="18"/>
      <c r="I77" s="18"/>
      <c r="J77" s="18"/>
      <c r="K77" s="18"/>
      <c r="L77" s="14">
        <f t="shared" si="1"/>
        <v>4167196.13</v>
      </c>
      <c r="M77" s="14">
        <f>M73+M74+M75+M76</f>
        <v>1459196.13</v>
      </c>
      <c r="N77" s="14">
        <f>N73+N74+N75+N76</f>
        <v>720000</v>
      </c>
      <c r="O77" s="14">
        <f>O73+O74+O75+O76</f>
        <v>990000</v>
      </c>
      <c r="P77" s="14">
        <f>P73+P74+P75+P76</f>
        <v>998000</v>
      </c>
      <c r="Q77" s="29"/>
    </row>
    <row r="78" spans="3:18" ht="31.5" customHeight="1">
      <c r="C78" s="46" t="s">
        <v>36</v>
      </c>
      <c r="D78" s="35" t="s">
        <v>37</v>
      </c>
      <c r="E78" s="26" t="s">
        <v>9</v>
      </c>
      <c r="F78" s="4" t="s">
        <v>27</v>
      </c>
      <c r="G78" s="18"/>
      <c r="H78" s="18"/>
      <c r="I78" s="18"/>
      <c r="J78" s="18"/>
      <c r="K78" s="18"/>
      <c r="L78" s="14">
        <f t="shared" si="1"/>
        <v>0</v>
      </c>
      <c r="M78" s="15">
        <v>0</v>
      </c>
      <c r="N78" s="15">
        <v>0</v>
      </c>
      <c r="O78" s="15">
        <v>0</v>
      </c>
      <c r="P78" s="15">
        <v>0</v>
      </c>
      <c r="Q78" s="27">
        <v>1</v>
      </c>
    </row>
    <row r="79" spans="3:18" ht="31.5">
      <c r="C79" s="47"/>
      <c r="D79" s="36"/>
      <c r="E79" s="26"/>
      <c r="F79" s="4" t="s">
        <v>5</v>
      </c>
      <c r="G79" s="18"/>
      <c r="H79" s="18"/>
      <c r="I79" s="18"/>
      <c r="J79" s="18"/>
      <c r="K79" s="18"/>
      <c r="L79" s="14">
        <f t="shared" si="1"/>
        <v>0</v>
      </c>
      <c r="M79" s="15">
        <v>0</v>
      </c>
      <c r="N79" s="15">
        <v>0</v>
      </c>
      <c r="O79" s="15">
        <v>0</v>
      </c>
      <c r="P79" s="15">
        <v>0</v>
      </c>
      <c r="Q79" s="28"/>
    </row>
    <row r="80" spans="3:18" ht="31.5">
      <c r="C80" s="47"/>
      <c r="D80" s="36"/>
      <c r="E80" s="26"/>
      <c r="F80" s="4" t="s">
        <v>6</v>
      </c>
      <c r="G80" s="18">
        <v>921</v>
      </c>
      <c r="H80" s="18">
        <v>21</v>
      </c>
      <c r="I80" s="18">
        <v>0</v>
      </c>
      <c r="J80" s="18">
        <v>17</v>
      </c>
      <c r="K80" s="18">
        <v>81730</v>
      </c>
      <c r="L80" s="14">
        <f t="shared" si="1"/>
        <v>22281023.029999997</v>
      </c>
      <c r="M80" s="15">
        <f>13930037.62-1110468</f>
        <v>12819569.619999999</v>
      </c>
      <c r="N80" s="15">
        <v>2634134.2999999998</v>
      </c>
      <c r="O80" s="15">
        <v>3147259.11</v>
      </c>
      <c r="P80" s="15">
        <v>3680060</v>
      </c>
      <c r="Q80" s="28"/>
      <c r="R80" s="13"/>
    </row>
    <row r="81" spans="3:17" ht="31.5">
      <c r="C81" s="47"/>
      <c r="D81" s="36"/>
      <c r="E81" s="26"/>
      <c r="F81" s="4" t="s">
        <v>2</v>
      </c>
      <c r="G81" s="18"/>
      <c r="H81" s="18"/>
      <c r="I81" s="18"/>
      <c r="J81" s="18"/>
      <c r="K81" s="18"/>
      <c r="L81" s="14">
        <f t="shared" si="1"/>
        <v>0</v>
      </c>
      <c r="M81" s="15">
        <v>0</v>
      </c>
      <c r="N81" s="15">
        <v>0</v>
      </c>
      <c r="O81" s="15">
        <v>0</v>
      </c>
      <c r="P81" s="15">
        <v>0</v>
      </c>
      <c r="Q81" s="28"/>
    </row>
    <row r="82" spans="3:17">
      <c r="C82" s="48"/>
      <c r="D82" s="37"/>
      <c r="E82" s="26"/>
      <c r="F82" s="5" t="s">
        <v>7</v>
      </c>
      <c r="G82" s="18"/>
      <c r="H82" s="18"/>
      <c r="I82" s="18"/>
      <c r="J82" s="18"/>
      <c r="K82" s="18"/>
      <c r="L82" s="14">
        <f t="shared" si="1"/>
        <v>22281023.029999997</v>
      </c>
      <c r="M82" s="14">
        <f>M78+M79+M80+M81</f>
        <v>12819569.619999999</v>
      </c>
      <c r="N82" s="14">
        <f>N78+N79+N80+N81</f>
        <v>2634134.2999999998</v>
      </c>
      <c r="O82" s="14">
        <f>O78+O79+O80+O81</f>
        <v>3147259.11</v>
      </c>
      <c r="P82" s="14">
        <f>P78+P79+P80+P81</f>
        <v>3680060</v>
      </c>
      <c r="Q82" s="29"/>
    </row>
    <row r="83" spans="3:17" ht="31.5" customHeight="1">
      <c r="C83" s="46" t="s">
        <v>38</v>
      </c>
      <c r="D83" s="35" t="s">
        <v>39</v>
      </c>
      <c r="E83" s="26" t="s">
        <v>9</v>
      </c>
      <c r="F83" s="4" t="s">
        <v>27</v>
      </c>
      <c r="G83" s="18"/>
      <c r="H83" s="18"/>
      <c r="I83" s="18"/>
      <c r="J83" s="18"/>
      <c r="K83" s="18"/>
      <c r="L83" s="14">
        <f t="shared" si="1"/>
        <v>0</v>
      </c>
      <c r="M83" s="15">
        <v>0</v>
      </c>
      <c r="N83" s="15">
        <v>0</v>
      </c>
      <c r="O83" s="15">
        <v>0</v>
      </c>
      <c r="P83" s="15">
        <v>0</v>
      </c>
      <c r="Q83" s="27">
        <v>3</v>
      </c>
    </row>
    <row r="84" spans="3:17" ht="31.5">
      <c r="C84" s="47"/>
      <c r="D84" s="36"/>
      <c r="E84" s="26"/>
      <c r="F84" s="4" t="s">
        <v>5</v>
      </c>
      <c r="G84" s="18"/>
      <c r="H84" s="18"/>
      <c r="I84" s="18"/>
      <c r="J84" s="18"/>
      <c r="K84" s="18"/>
      <c r="L84" s="14">
        <f t="shared" si="1"/>
        <v>0</v>
      </c>
      <c r="M84" s="15">
        <v>0</v>
      </c>
      <c r="N84" s="15">
        <v>0</v>
      </c>
      <c r="O84" s="15">
        <v>0</v>
      </c>
      <c r="P84" s="15">
        <v>0</v>
      </c>
      <c r="Q84" s="28"/>
    </row>
    <row r="85" spans="3:17" ht="31.5">
      <c r="C85" s="47"/>
      <c r="D85" s="36"/>
      <c r="E85" s="26"/>
      <c r="F85" s="4" t="s">
        <v>6</v>
      </c>
      <c r="G85" s="18">
        <v>921</v>
      </c>
      <c r="H85" s="18">
        <v>21</v>
      </c>
      <c r="I85" s="18">
        <v>0</v>
      </c>
      <c r="J85" s="18">
        <v>18</v>
      </c>
      <c r="K85" s="18">
        <v>82360</v>
      </c>
      <c r="L85" s="14">
        <f t="shared" si="1"/>
        <v>29352</v>
      </c>
      <c r="M85" s="15">
        <v>7578</v>
      </c>
      <c r="N85" s="15">
        <v>7258</v>
      </c>
      <c r="O85" s="15">
        <v>7258</v>
      </c>
      <c r="P85" s="15">
        <v>7258</v>
      </c>
      <c r="Q85" s="28"/>
    </row>
    <row r="86" spans="3:17" ht="31.5">
      <c r="C86" s="47"/>
      <c r="D86" s="36"/>
      <c r="E86" s="26"/>
      <c r="F86" s="4" t="s">
        <v>2</v>
      </c>
      <c r="G86" s="18"/>
      <c r="H86" s="18"/>
      <c r="I86" s="18"/>
      <c r="J86" s="18"/>
      <c r="K86" s="18"/>
      <c r="L86" s="14">
        <f t="shared" si="1"/>
        <v>0</v>
      </c>
      <c r="M86" s="15">
        <v>0</v>
      </c>
      <c r="N86" s="15">
        <v>0</v>
      </c>
      <c r="O86" s="15">
        <v>0</v>
      </c>
      <c r="P86" s="15">
        <v>0</v>
      </c>
      <c r="Q86" s="28"/>
    </row>
    <row r="87" spans="3:17">
      <c r="C87" s="48"/>
      <c r="D87" s="37"/>
      <c r="E87" s="26"/>
      <c r="F87" s="5" t="s">
        <v>7</v>
      </c>
      <c r="G87" s="18"/>
      <c r="H87" s="18"/>
      <c r="I87" s="18"/>
      <c r="J87" s="18"/>
      <c r="K87" s="18"/>
      <c r="L87" s="14">
        <f t="shared" ref="L87:L117" si="2">M87+N87+O87+P87</f>
        <v>29352</v>
      </c>
      <c r="M87" s="14">
        <f>M83+M84+M85+M86</f>
        <v>7578</v>
      </c>
      <c r="N87" s="14">
        <f>N83+N84+N85+N86</f>
        <v>7258</v>
      </c>
      <c r="O87" s="14">
        <f>O83+O84+O85+O86</f>
        <v>7258</v>
      </c>
      <c r="P87" s="14">
        <f>P83+P84+P85+P86</f>
        <v>7258</v>
      </c>
      <c r="Q87" s="29"/>
    </row>
    <row r="88" spans="3:17" ht="31.5">
      <c r="C88" s="46" t="s">
        <v>40</v>
      </c>
      <c r="D88" s="35" t="s">
        <v>41</v>
      </c>
      <c r="E88" s="26" t="s">
        <v>9</v>
      </c>
      <c r="F88" s="4" t="s">
        <v>27</v>
      </c>
      <c r="G88" s="18"/>
      <c r="H88" s="18"/>
      <c r="I88" s="18"/>
      <c r="J88" s="18"/>
      <c r="K88" s="18"/>
      <c r="L88" s="14">
        <f t="shared" si="2"/>
        <v>0</v>
      </c>
      <c r="M88" s="15">
        <v>0</v>
      </c>
      <c r="N88" s="15">
        <v>0</v>
      </c>
      <c r="O88" s="15">
        <v>0</v>
      </c>
      <c r="P88" s="15">
        <v>0</v>
      </c>
      <c r="Q88" s="27">
        <v>3</v>
      </c>
    </row>
    <row r="89" spans="3:17" ht="31.5">
      <c r="C89" s="47"/>
      <c r="D89" s="36"/>
      <c r="E89" s="26"/>
      <c r="F89" s="4" t="s">
        <v>5</v>
      </c>
      <c r="G89" s="18"/>
      <c r="H89" s="18"/>
      <c r="I89" s="18"/>
      <c r="J89" s="18"/>
      <c r="K89" s="18"/>
      <c r="L89" s="14">
        <f t="shared" si="2"/>
        <v>0</v>
      </c>
      <c r="M89" s="15">
        <v>0</v>
      </c>
      <c r="N89" s="15">
        <v>0</v>
      </c>
      <c r="O89" s="15">
        <v>0</v>
      </c>
      <c r="P89" s="15">
        <v>0</v>
      </c>
      <c r="Q89" s="33"/>
    </row>
    <row r="90" spans="3:17" ht="31.5">
      <c r="C90" s="47"/>
      <c r="D90" s="36"/>
      <c r="E90" s="26"/>
      <c r="F90" s="4" t="s">
        <v>6</v>
      </c>
      <c r="G90" s="18">
        <v>921</v>
      </c>
      <c r="H90" s="18">
        <v>21</v>
      </c>
      <c r="I90" s="18">
        <v>0</v>
      </c>
      <c r="J90" s="18">
        <v>19</v>
      </c>
      <c r="K90" s="18">
        <v>82300</v>
      </c>
      <c r="L90" s="14">
        <f t="shared" si="2"/>
        <v>29352</v>
      </c>
      <c r="M90" s="15">
        <v>7578</v>
      </c>
      <c r="N90" s="15">
        <v>7258</v>
      </c>
      <c r="O90" s="15">
        <v>7258</v>
      </c>
      <c r="P90" s="15">
        <v>7258</v>
      </c>
      <c r="Q90" s="33"/>
    </row>
    <row r="91" spans="3:17" ht="31.5">
      <c r="C91" s="47"/>
      <c r="D91" s="36"/>
      <c r="E91" s="26"/>
      <c r="F91" s="4" t="s">
        <v>2</v>
      </c>
      <c r="G91" s="18"/>
      <c r="H91" s="18"/>
      <c r="I91" s="18"/>
      <c r="J91" s="18"/>
      <c r="K91" s="18"/>
      <c r="L91" s="14">
        <f t="shared" si="2"/>
        <v>0</v>
      </c>
      <c r="M91" s="15">
        <v>0</v>
      </c>
      <c r="N91" s="15">
        <v>0</v>
      </c>
      <c r="O91" s="15">
        <v>0</v>
      </c>
      <c r="P91" s="15">
        <v>0</v>
      </c>
      <c r="Q91" s="33"/>
    </row>
    <row r="92" spans="3:17">
      <c r="C92" s="48"/>
      <c r="D92" s="37"/>
      <c r="E92" s="26"/>
      <c r="F92" s="5" t="s">
        <v>7</v>
      </c>
      <c r="G92" s="18"/>
      <c r="H92" s="18"/>
      <c r="I92" s="18"/>
      <c r="J92" s="18"/>
      <c r="K92" s="18"/>
      <c r="L92" s="14">
        <f t="shared" si="2"/>
        <v>29352</v>
      </c>
      <c r="M92" s="14">
        <f>M88+M89+M90+M91</f>
        <v>7578</v>
      </c>
      <c r="N92" s="14">
        <f>N88+N89+N90+N91</f>
        <v>7258</v>
      </c>
      <c r="O92" s="14">
        <f>O88+O89+O90+O91</f>
        <v>7258</v>
      </c>
      <c r="P92" s="14">
        <f>P88+P89+P90+P91</f>
        <v>7258</v>
      </c>
      <c r="Q92" s="34"/>
    </row>
    <row r="93" spans="3:17" ht="31.5">
      <c r="C93" s="46" t="s">
        <v>46</v>
      </c>
      <c r="D93" s="49" t="s">
        <v>47</v>
      </c>
      <c r="E93" s="26" t="s">
        <v>9</v>
      </c>
      <c r="F93" s="4" t="s">
        <v>27</v>
      </c>
      <c r="G93" s="18"/>
      <c r="H93" s="18"/>
      <c r="I93" s="18"/>
      <c r="J93" s="18"/>
      <c r="K93" s="18"/>
      <c r="L93" s="14">
        <f t="shared" si="2"/>
        <v>0</v>
      </c>
      <c r="M93" s="15">
        <v>0</v>
      </c>
      <c r="N93" s="15">
        <v>0</v>
      </c>
      <c r="O93" s="15">
        <v>0</v>
      </c>
      <c r="P93" s="15">
        <v>0</v>
      </c>
      <c r="Q93" s="24"/>
    </row>
    <row r="94" spans="3:17" ht="31.5">
      <c r="C94" s="47"/>
      <c r="D94" s="50"/>
      <c r="E94" s="26"/>
      <c r="F94" s="4" t="s">
        <v>5</v>
      </c>
      <c r="G94" s="18"/>
      <c r="H94" s="18"/>
      <c r="I94" s="18"/>
      <c r="J94" s="18"/>
      <c r="K94" s="18"/>
      <c r="L94" s="14">
        <f t="shared" si="2"/>
        <v>0</v>
      </c>
      <c r="M94" s="15">
        <v>0</v>
      </c>
      <c r="N94" s="15">
        <v>0</v>
      </c>
      <c r="O94" s="15">
        <v>0</v>
      </c>
      <c r="P94" s="15">
        <v>0</v>
      </c>
      <c r="Q94" s="24"/>
    </row>
    <row r="95" spans="3:17" ht="31.5">
      <c r="C95" s="47"/>
      <c r="D95" s="50"/>
      <c r="E95" s="26"/>
      <c r="F95" s="4" t="s">
        <v>6</v>
      </c>
      <c r="G95" s="18">
        <v>921</v>
      </c>
      <c r="H95" s="18">
        <v>21</v>
      </c>
      <c r="I95" s="18">
        <v>0</v>
      </c>
      <c r="J95" s="18">
        <v>20</v>
      </c>
      <c r="K95" s="18">
        <v>82450</v>
      </c>
      <c r="L95" s="14">
        <f t="shared" si="2"/>
        <v>166042.91999999998</v>
      </c>
      <c r="M95" s="15">
        <v>39985.919999999998</v>
      </c>
      <c r="N95" s="15">
        <v>42019</v>
      </c>
      <c r="O95" s="15">
        <v>42019</v>
      </c>
      <c r="P95" s="15">
        <v>42019</v>
      </c>
      <c r="Q95" s="24"/>
    </row>
    <row r="96" spans="3:17" ht="31.5">
      <c r="C96" s="47"/>
      <c r="D96" s="50"/>
      <c r="E96" s="26"/>
      <c r="F96" s="4" t="s">
        <v>2</v>
      </c>
      <c r="G96" s="18"/>
      <c r="H96" s="18"/>
      <c r="I96" s="18"/>
      <c r="J96" s="18"/>
      <c r="K96" s="18"/>
      <c r="L96" s="14">
        <f t="shared" si="2"/>
        <v>0</v>
      </c>
      <c r="M96" s="15">
        <v>0</v>
      </c>
      <c r="N96" s="15">
        <v>0</v>
      </c>
      <c r="O96" s="15">
        <v>0</v>
      </c>
      <c r="P96" s="15">
        <v>0</v>
      </c>
      <c r="Q96" s="24"/>
    </row>
    <row r="97" spans="3:17">
      <c r="C97" s="48"/>
      <c r="D97" s="51"/>
      <c r="E97" s="26"/>
      <c r="F97" s="5" t="s">
        <v>7</v>
      </c>
      <c r="G97" s="18"/>
      <c r="H97" s="18"/>
      <c r="I97" s="18"/>
      <c r="J97" s="18"/>
      <c r="K97" s="18"/>
      <c r="L97" s="14">
        <f t="shared" si="2"/>
        <v>166042.91999999998</v>
      </c>
      <c r="M97" s="14">
        <f>M93+M94+M95+M96</f>
        <v>39985.919999999998</v>
      </c>
      <c r="N97" s="14">
        <f>N93+N94+N95+N96</f>
        <v>42019</v>
      </c>
      <c r="O97" s="14">
        <f>O93+O94+O95+O96</f>
        <v>42019</v>
      </c>
      <c r="P97" s="14">
        <f>P93+P94+P95+P96</f>
        <v>42019</v>
      </c>
      <c r="Q97" s="24"/>
    </row>
    <row r="98" spans="3:17" ht="31.5">
      <c r="C98" s="46" t="s">
        <v>62</v>
      </c>
      <c r="D98" s="49" t="s">
        <v>56</v>
      </c>
      <c r="E98" s="26" t="s">
        <v>9</v>
      </c>
      <c r="F98" s="4" t="s">
        <v>27</v>
      </c>
      <c r="G98" s="18"/>
      <c r="H98" s="18"/>
      <c r="I98" s="18"/>
      <c r="J98" s="18"/>
      <c r="K98" s="18"/>
      <c r="L98" s="14">
        <f t="shared" si="2"/>
        <v>0</v>
      </c>
      <c r="M98" s="15">
        <v>0</v>
      </c>
      <c r="N98" s="15">
        <v>0</v>
      </c>
      <c r="O98" s="15">
        <v>0</v>
      </c>
      <c r="P98" s="15">
        <v>0</v>
      </c>
      <c r="Q98" s="24"/>
    </row>
    <row r="99" spans="3:17" ht="31.5">
      <c r="C99" s="47"/>
      <c r="D99" s="50"/>
      <c r="E99" s="26"/>
      <c r="F99" s="4" t="s">
        <v>5</v>
      </c>
      <c r="G99" s="18"/>
      <c r="H99" s="18"/>
      <c r="I99" s="18"/>
      <c r="J99" s="18"/>
      <c r="K99" s="18"/>
      <c r="L99" s="14">
        <f t="shared" si="2"/>
        <v>0</v>
      </c>
      <c r="M99" s="15">
        <v>0</v>
      </c>
      <c r="N99" s="15">
        <v>0</v>
      </c>
      <c r="O99" s="15">
        <v>0</v>
      </c>
      <c r="P99" s="15">
        <v>0</v>
      </c>
      <c r="Q99" s="24"/>
    </row>
    <row r="100" spans="3:17" ht="31.5">
      <c r="C100" s="47"/>
      <c r="D100" s="50"/>
      <c r="E100" s="26"/>
      <c r="F100" s="4" t="s">
        <v>6</v>
      </c>
      <c r="G100" s="18">
        <v>921</v>
      </c>
      <c r="H100" s="18">
        <v>21</v>
      </c>
      <c r="I100" s="18">
        <v>0</v>
      </c>
      <c r="J100" s="18">
        <v>21</v>
      </c>
      <c r="K100" s="18">
        <v>84400</v>
      </c>
      <c r="L100" s="14">
        <f t="shared" si="2"/>
        <v>50673</v>
      </c>
      <c r="M100" s="15">
        <v>600</v>
      </c>
      <c r="N100" s="15">
        <v>16691</v>
      </c>
      <c r="O100" s="15">
        <v>16691</v>
      </c>
      <c r="P100" s="15">
        <v>16691</v>
      </c>
      <c r="Q100" s="24"/>
    </row>
    <row r="101" spans="3:17" ht="31.5">
      <c r="C101" s="47"/>
      <c r="D101" s="50"/>
      <c r="E101" s="26"/>
      <c r="F101" s="4" t="s">
        <v>2</v>
      </c>
      <c r="G101" s="18"/>
      <c r="H101" s="18"/>
      <c r="I101" s="18"/>
      <c r="J101" s="18"/>
      <c r="K101" s="18"/>
      <c r="L101" s="14">
        <f t="shared" si="2"/>
        <v>0</v>
      </c>
      <c r="M101" s="15">
        <v>0</v>
      </c>
      <c r="N101" s="15">
        <v>0</v>
      </c>
      <c r="O101" s="15">
        <v>0</v>
      </c>
      <c r="P101" s="15">
        <v>0</v>
      </c>
      <c r="Q101" s="24"/>
    </row>
    <row r="102" spans="3:17">
      <c r="C102" s="48"/>
      <c r="D102" s="51"/>
      <c r="E102" s="26"/>
      <c r="F102" s="5" t="s">
        <v>7</v>
      </c>
      <c r="G102" s="18"/>
      <c r="H102" s="18"/>
      <c r="I102" s="18"/>
      <c r="J102" s="18"/>
      <c r="K102" s="18"/>
      <c r="L102" s="14">
        <f t="shared" si="2"/>
        <v>50673</v>
      </c>
      <c r="M102" s="14">
        <f>M98+M99+M100+M101</f>
        <v>600</v>
      </c>
      <c r="N102" s="14">
        <f>N98+N99+N100+N101</f>
        <v>16691</v>
      </c>
      <c r="O102" s="14">
        <f>O98+O99+O100+O101</f>
        <v>16691</v>
      </c>
      <c r="P102" s="14">
        <f>P98+P99+P100+P101</f>
        <v>16691</v>
      </c>
      <c r="Q102" s="25"/>
    </row>
    <row r="103" spans="3:17" ht="31.5" customHeight="1">
      <c r="C103" s="46" t="s">
        <v>60</v>
      </c>
      <c r="D103" s="52" t="s">
        <v>59</v>
      </c>
      <c r="E103" s="55" t="s">
        <v>9</v>
      </c>
      <c r="F103" s="4" t="s">
        <v>27</v>
      </c>
      <c r="G103" s="21"/>
      <c r="H103" s="21"/>
      <c r="I103" s="21"/>
      <c r="J103" s="21"/>
      <c r="K103" s="21"/>
      <c r="L103" s="14">
        <f t="shared" si="2"/>
        <v>0</v>
      </c>
      <c r="M103" s="15">
        <v>0</v>
      </c>
      <c r="N103" s="15">
        <v>0</v>
      </c>
      <c r="O103" s="15">
        <v>0</v>
      </c>
      <c r="P103" s="15">
        <v>0</v>
      </c>
      <c r="Q103" s="30"/>
    </row>
    <row r="104" spans="3:17" ht="31.5">
      <c r="C104" s="47"/>
      <c r="D104" s="53"/>
      <c r="E104" s="56"/>
      <c r="F104" s="4" t="s">
        <v>5</v>
      </c>
      <c r="G104" s="20"/>
      <c r="H104" s="20"/>
      <c r="I104" s="20"/>
      <c r="J104" s="20"/>
      <c r="K104" s="20"/>
      <c r="L104" s="14">
        <f t="shared" si="2"/>
        <v>0</v>
      </c>
      <c r="M104" s="15">
        <v>0</v>
      </c>
      <c r="N104" s="15">
        <v>0</v>
      </c>
      <c r="O104" s="15">
        <v>0</v>
      </c>
      <c r="P104" s="15">
        <v>0</v>
      </c>
      <c r="Q104" s="31"/>
    </row>
    <row r="105" spans="3:17" ht="31.5">
      <c r="C105" s="47"/>
      <c r="D105" s="53"/>
      <c r="E105" s="56"/>
      <c r="F105" s="4" t="s">
        <v>6</v>
      </c>
      <c r="G105" s="23">
        <v>921</v>
      </c>
      <c r="H105" s="23">
        <v>21</v>
      </c>
      <c r="I105" s="23">
        <v>0</v>
      </c>
      <c r="J105" s="23">
        <v>17</v>
      </c>
      <c r="K105" s="23">
        <v>81680</v>
      </c>
      <c r="L105" s="14">
        <f t="shared" si="2"/>
        <v>17356008.68</v>
      </c>
      <c r="M105" s="15">
        <v>689437.93</v>
      </c>
      <c r="N105" s="15">
        <v>7780200</v>
      </c>
      <c r="O105" s="15">
        <v>4780063.75</v>
      </c>
      <c r="P105" s="15">
        <v>4106307</v>
      </c>
      <c r="Q105" s="31"/>
    </row>
    <row r="106" spans="3:17" ht="31.5">
      <c r="C106" s="47"/>
      <c r="D106" s="53"/>
      <c r="E106" s="56"/>
      <c r="F106" s="4" t="s">
        <v>2</v>
      </c>
      <c r="G106" s="22"/>
      <c r="H106" s="22"/>
      <c r="I106" s="22"/>
      <c r="J106" s="22"/>
      <c r="K106" s="22"/>
      <c r="L106" s="14">
        <f t="shared" si="2"/>
        <v>0</v>
      </c>
      <c r="M106" s="15">
        <v>0</v>
      </c>
      <c r="N106" s="15">
        <v>0</v>
      </c>
      <c r="O106" s="15">
        <v>0</v>
      </c>
      <c r="P106" s="15">
        <v>0</v>
      </c>
      <c r="Q106" s="31"/>
    </row>
    <row r="107" spans="3:17">
      <c r="C107" s="48"/>
      <c r="D107" s="54"/>
      <c r="E107" s="57"/>
      <c r="F107" s="5" t="s">
        <v>7</v>
      </c>
      <c r="G107" s="22"/>
      <c r="H107" s="22"/>
      <c r="I107" s="22"/>
      <c r="J107" s="22"/>
      <c r="K107" s="22"/>
      <c r="L107" s="14">
        <f t="shared" si="2"/>
        <v>17356008.68</v>
      </c>
      <c r="M107" s="14">
        <f>M103+M104+M105+M106</f>
        <v>689437.93</v>
      </c>
      <c r="N107" s="14">
        <f>N103+N104+N105+N106</f>
        <v>7780200</v>
      </c>
      <c r="O107" s="14">
        <f>O103+O104+O105+O106</f>
        <v>4780063.75</v>
      </c>
      <c r="P107" s="14">
        <f>P103+P104+P105+P106</f>
        <v>4106307</v>
      </c>
      <c r="Q107" s="31"/>
    </row>
    <row r="108" spans="3:17" ht="31.5">
      <c r="C108" s="46" t="s">
        <v>61</v>
      </c>
      <c r="D108" s="49" t="s">
        <v>63</v>
      </c>
      <c r="E108" s="26" t="s">
        <v>9</v>
      </c>
      <c r="F108" s="4" t="s">
        <v>27</v>
      </c>
      <c r="G108" s="18"/>
      <c r="H108" s="18"/>
      <c r="I108" s="18"/>
      <c r="J108" s="18"/>
      <c r="K108" s="18"/>
      <c r="L108" s="14">
        <f t="shared" si="2"/>
        <v>0</v>
      </c>
      <c r="M108" s="15">
        <v>0</v>
      </c>
      <c r="N108" s="15">
        <v>0</v>
      </c>
      <c r="O108" s="15">
        <v>0</v>
      </c>
      <c r="P108" s="15">
        <v>0</v>
      </c>
      <c r="Q108" s="31"/>
    </row>
    <row r="109" spans="3:17" ht="31.5">
      <c r="C109" s="47"/>
      <c r="D109" s="50"/>
      <c r="E109" s="26"/>
      <c r="F109" s="4" t="s">
        <v>5</v>
      </c>
      <c r="G109" s="18"/>
      <c r="H109" s="18"/>
      <c r="I109" s="18"/>
      <c r="J109" s="18"/>
      <c r="K109" s="18"/>
      <c r="L109" s="14">
        <f t="shared" si="2"/>
        <v>0</v>
      </c>
      <c r="M109" s="15">
        <v>0</v>
      </c>
      <c r="N109" s="15">
        <v>0</v>
      </c>
      <c r="O109" s="15">
        <v>0</v>
      </c>
      <c r="P109" s="15">
        <v>0</v>
      </c>
      <c r="Q109" s="32"/>
    </row>
    <row r="110" spans="3:17" ht="31.5">
      <c r="C110" s="47"/>
      <c r="D110" s="50"/>
      <c r="E110" s="26"/>
      <c r="F110" s="4" t="s">
        <v>6</v>
      </c>
      <c r="G110" s="23">
        <v>921</v>
      </c>
      <c r="H110" s="23">
        <v>21</v>
      </c>
      <c r="I110" s="23">
        <v>0</v>
      </c>
      <c r="J110" s="23">
        <v>23</v>
      </c>
      <c r="K110" s="23">
        <v>80920</v>
      </c>
      <c r="L110" s="14">
        <f t="shared" si="2"/>
        <v>692306.94</v>
      </c>
      <c r="M110" s="15">
        <v>287306.94</v>
      </c>
      <c r="N110" s="15">
        <v>100000</v>
      </c>
      <c r="O110" s="15">
        <v>150000</v>
      </c>
      <c r="P110" s="15">
        <v>155000</v>
      </c>
    </row>
    <row r="111" spans="3:17" ht="31.5">
      <c r="C111" s="47"/>
      <c r="D111" s="50"/>
      <c r="E111" s="26"/>
      <c r="F111" s="4" t="s">
        <v>2</v>
      </c>
      <c r="G111" s="18"/>
      <c r="H111" s="18"/>
      <c r="I111" s="18"/>
      <c r="J111" s="18"/>
      <c r="K111" s="18"/>
      <c r="L111" s="14">
        <f t="shared" si="2"/>
        <v>0</v>
      </c>
      <c r="M111" s="15">
        <v>0</v>
      </c>
      <c r="N111" s="15">
        <v>0</v>
      </c>
      <c r="O111" s="15">
        <v>0</v>
      </c>
      <c r="P111" s="15">
        <v>0</v>
      </c>
    </row>
    <row r="112" spans="3:17">
      <c r="C112" s="48"/>
      <c r="D112" s="51"/>
      <c r="E112" s="26"/>
      <c r="F112" s="5" t="s">
        <v>7</v>
      </c>
      <c r="G112" s="18"/>
      <c r="H112" s="18"/>
      <c r="I112" s="18"/>
      <c r="J112" s="18"/>
      <c r="K112" s="18"/>
      <c r="L112" s="14">
        <f t="shared" si="2"/>
        <v>692306.94</v>
      </c>
      <c r="M112" s="14">
        <f>M108+M109+M110+M111</f>
        <v>287306.94</v>
      </c>
      <c r="N112" s="14">
        <f>N108+N109+N110+N111</f>
        <v>100000</v>
      </c>
      <c r="O112" s="14">
        <f>O108+O109+O110+O111</f>
        <v>150000</v>
      </c>
      <c r="P112" s="14">
        <f>P108+P109+P110+P111</f>
        <v>155000</v>
      </c>
    </row>
    <row r="113" spans="3:16" ht="31.5">
      <c r="C113" s="46" t="s">
        <v>68</v>
      </c>
      <c r="D113" s="52" t="s">
        <v>64</v>
      </c>
      <c r="E113" s="55" t="s">
        <v>9</v>
      </c>
      <c r="F113" s="4" t="s">
        <v>27</v>
      </c>
      <c r="G113" s="21"/>
      <c r="H113" s="21"/>
      <c r="I113" s="21"/>
      <c r="J113" s="21"/>
      <c r="K113" s="21"/>
      <c r="L113" s="14">
        <f t="shared" si="2"/>
        <v>0</v>
      </c>
      <c r="M113" s="15">
        <v>0</v>
      </c>
      <c r="N113" s="15">
        <v>0</v>
      </c>
      <c r="O113" s="15">
        <v>0</v>
      </c>
      <c r="P113" s="15">
        <v>0</v>
      </c>
    </row>
    <row r="114" spans="3:16" ht="31.5">
      <c r="C114" s="47"/>
      <c r="D114" s="53"/>
      <c r="E114" s="56"/>
      <c r="F114" s="4" t="s">
        <v>5</v>
      </c>
      <c r="G114" s="20"/>
      <c r="H114" s="20"/>
      <c r="I114" s="20"/>
      <c r="J114" s="20"/>
      <c r="K114" s="20"/>
      <c r="L114" s="14">
        <f t="shared" si="2"/>
        <v>0</v>
      </c>
      <c r="M114" s="15">
        <v>0</v>
      </c>
      <c r="N114" s="15">
        <v>0</v>
      </c>
      <c r="O114" s="15">
        <v>0</v>
      </c>
      <c r="P114" s="15">
        <v>0</v>
      </c>
    </row>
    <row r="115" spans="3:16" ht="31.5">
      <c r="C115" s="47"/>
      <c r="D115" s="53"/>
      <c r="E115" s="56"/>
      <c r="F115" s="4" t="s">
        <v>6</v>
      </c>
      <c r="G115" s="23">
        <v>921</v>
      </c>
      <c r="H115" s="23">
        <v>21</v>
      </c>
      <c r="I115" s="23">
        <v>0</v>
      </c>
      <c r="J115" s="23">
        <v>22</v>
      </c>
      <c r="K115" s="23">
        <v>81740</v>
      </c>
      <c r="L115" s="14">
        <f t="shared" si="2"/>
        <v>292734.18</v>
      </c>
      <c r="M115" s="15">
        <v>292734.18</v>
      </c>
      <c r="N115" s="15">
        <v>0</v>
      </c>
      <c r="O115" s="15">
        <v>0</v>
      </c>
      <c r="P115" s="15">
        <v>0</v>
      </c>
    </row>
    <row r="116" spans="3:16" ht="31.5">
      <c r="C116" s="47"/>
      <c r="D116" s="53"/>
      <c r="E116" s="56"/>
      <c r="F116" s="4" t="s">
        <v>2</v>
      </c>
      <c r="G116" s="22"/>
      <c r="H116" s="22"/>
      <c r="I116" s="22"/>
      <c r="J116" s="22"/>
      <c r="K116" s="22"/>
      <c r="L116" s="14">
        <f t="shared" si="2"/>
        <v>0</v>
      </c>
      <c r="M116" s="15">
        <v>0</v>
      </c>
      <c r="N116" s="15">
        <v>0</v>
      </c>
      <c r="O116" s="15">
        <v>0</v>
      </c>
      <c r="P116" s="15">
        <v>0</v>
      </c>
    </row>
    <row r="117" spans="3:16">
      <c r="C117" s="48"/>
      <c r="D117" s="54"/>
      <c r="E117" s="57"/>
      <c r="F117" s="5" t="s">
        <v>7</v>
      </c>
      <c r="G117" s="22"/>
      <c r="H117" s="22"/>
      <c r="I117" s="22"/>
      <c r="J117" s="22"/>
      <c r="K117" s="22"/>
      <c r="L117" s="14">
        <f t="shared" si="2"/>
        <v>292734.18</v>
      </c>
      <c r="M117" s="15">
        <f>M113+M114+M115+M116</f>
        <v>292734.18</v>
      </c>
      <c r="N117" s="15">
        <f>N113+N114+N115+N116</f>
        <v>0</v>
      </c>
      <c r="O117" s="15">
        <f>O113+O114+O115+O116</f>
        <v>0</v>
      </c>
      <c r="P117" s="15">
        <f>P113+P114+P115+P116</f>
        <v>0</v>
      </c>
    </row>
  </sheetData>
  <autoFilter ref="D6:Q57">
    <filterColumn colId="10" showButton="0"/>
  </autoFilter>
  <mergeCells count="95">
    <mergeCell ref="Q8:Q12"/>
    <mergeCell ref="E8:E12"/>
    <mergeCell ref="C8:C12"/>
    <mergeCell ref="C13:C17"/>
    <mergeCell ref="D38:D42"/>
    <mergeCell ref="Q23:Q27"/>
    <mergeCell ref="Q33:Q37"/>
    <mergeCell ref="E33:E37"/>
    <mergeCell ref="C28:C32"/>
    <mergeCell ref="C43:C47"/>
    <mergeCell ref="M2:Q2"/>
    <mergeCell ref="D28:D32"/>
    <mergeCell ref="C6:C7"/>
    <mergeCell ref="F6:F7"/>
    <mergeCell ref="D6:D7"/>
    <mergeCell ref="D23:D27"/>
    <mergeCell ref="Q28:Q32"/>
    <mergeCell ref="E28:E32"/>
    <mergeCell ref="D4:Q5"/>
    <mergeCell ref="D3:Q3"/>
    <mergeCell ref="D13:D17"/>
    <mergeCell ref="D18:D22"/>
    <mergeCell ref="Q13:Q17"/>
    <mergeCell ref="C53:C57"/>
    <mergeCell ref="C18:C22"/>
    <mergeCell ref="C38:C42"/>
    <mergeCell ref="C23:C27"/>
    <mergeCell ref="C33:C37"/>
    <mergeCell ref="L6:P6"/>
    <mergeCell ref="E23:E27"/>
    <mergeCell ref="D8:D12"/>
    <mergeCell ref="Q18:Q22"/>
    <mergeCell ref="E6:E7"/>
    <mergeCell ref="M1:Q1"/>
    <mergeCell ref="Q6:Q7"/>
    <mergeCell ref="E18:E22"/>
    <mergeCell ref="G6:K6"/>
    <mergeCell ref="E13:E17"/>
    <mergeCell ref="D58:D62"/>
    <mergeCell ref="C68:C72"/>
    <mergeCell ref="D78:D82"/>
    <mergeCell ref="D88:D92"/>
    <mergeCell ref="D83:D87"/>
    <mergeCell ref="D93:D97"/>
    <mergeCell ref="C83:C87"/>
    <mergeCell ref="C113:C117"/>
    <mergeCell ref="D113:D117"/>
    <mergeCell ref="E113:E117"/>
    <mergeCell ref="E98:E102"/>
    <mergeCell ref="C103:C107"/>
    <mergeCell ref="C108:C112"/>
    <mergeCell ref="D108:D112"/>
    <mergeCell ref="C98:C102"/>
    <mergeCell ref="D103:D107"/>
    <mergeCell ref="E103:E107"/>
    <mergeCell ref="D98:D102"/>
    <mergeCell ref="D73:D77"/>
    <mergeCell ref="C78:C82"/>
    <mergeCell ref="E58:E62"/>
    <mergeCell ref="C73:C77"/>
    <mergeCell ref="C63:C67"/>
    <mergeCell ref="E73:E77"/>
    <mergeCell ref="E63:E67"/>
    <mergeCell ref="C93:C97"/>
    <mergeCell ref="C88:C92"/>
    <mergeCell ref="D63:D67"/>
    <mergeCell ref="C48:C52"/>
    <mergeCell ref="Q68:Q72"/>
    <mergeCell ref="E68:E72"/>
    <mergeCell ref="D68:D72"/>
    <mergeCell ref="E53:E57"/>
    <mergeCell ref="D48:D52"/>
    <mergeCell ref="Q53:Q57"/>
    <mergeCell ref="Q63:Q67"/>
    <mergeCell ref="C58:C62"/>
    <mergeCell ref="Q58:Q62"/>
    <mergeCell ref="D33:D37"/>
    <mergeCell ref="Q48:Q52"/>
    <mergeCell ref="D43:D47"/>
    <mergeCell ref="D53:D57"/>
    <mergeCell ref="Q38:Q42"/>
    <mergeCell ref="Q43:Q47"/>
    <mergeCell ref="E38:E42"/>
    <mergeCell ref="E48:E52"/>
    <mergeCell ref="E43:E47"/>
    <mergeCell ref="E108:E112"/>
    <mergeCell ref="Q73:Q77"/>
    <mergeCell ref="Q78:Q82"/>
    <mergeCell ref="E78:E82"/>
    <mergeCell ref="Q103:Q109"/>
    <mergeCell ref="E83:E87"/>
    <mergeCell ref="Q88:Q92"/>
    <mergeCell ref="E88:E92"/>
    <mergeCell ref="Q83:Q87"/>
    <mergeCell ref="E93:E97"/>
  </mergeCells>
  <phoneticPr fontId="5" type="noConversion"/>
  <pageMargins left="0.43307086614173229" right="0.19685039370078741" top="0.27559055118110237" bottom="0.38" header="0.19685039370078741" footer="0.39370078740157483"/>
  <pageSetup paperSize="9" scale="53" fitToHeight="0" orientation="landscape" r:id="rId1"/>
  <headerFooter alignWithMargins="0">
    <oddFooter>&amp;C&amp;P</oddFooter>
  </headerFooter>
  <rowBreaks count="4" manualBreakCount="4">
    <brk id="27" max="16383" man="1"/>
    <brk id="52" max="16383" man="1"/>
    <brk id="77" max="16383" man="1"/>
    <brk id="10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Таблица 8</vt:lpstr>
      <vt:lpstr>'Таблица 8'!Заголовки_для_печати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Кулешов</dc:creator>
  <cp:lastModifiedBy>User</cp:lastModifiedBy>
  <cp:lastPrinted>2020-01-10T09:20:16Z</cp:lastPrinted>
  <dcterms:created xsi:type="dcterms:W3CDTF">2011-06-15T13:58:56Z</dcterms:created>
  <dcterms:modified xsi:type="dcterms:W3CDTF">2020-01-16T11:13:05Z</dcterms:modified>
</cp:coreProperties>
</file>