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110" windowWidth="17520" windowHeight="11400"/>
  </bookViews>
  <sheets>
    <sheet name="прогноз основых характеристик" sheetId="10" r:id="rId1"/>
  </sheets>
  <definedNames>
    <definedName name="_xlnm._FilterDatabase" localSheetId="0" hidden="1">'прогноз основых характеристик'!$A$7:$K$7</definedName>
    <definedName name="_xlnm.Print_Titles" localSheetId="0">'прогноз основых характеристик'!$5:$6</definedName>
    <definedName name="_xlnm.Print_Area" localSheetId="0">'прогноз основых характеристик'!$A$1:$K$34</definedName>
    <definedName name="Регионы">#REF!</definedName>
  </definedNames>
  <calcPr calcId="144525"/>
</workbook>
</file>

<file path=xl/calcChain.xml><?xml version="1.0" encoding="utf-8"?>
<calcChain xmlns="http://schemas.openxmlformats.org/spreadsheetml/2006/main">
  <c r="K23" i="10" l="1"/>
  <c r="J23" i="10"/>
  <c r="I23" i="10"/>
  <c r="K22" i="10"/>
  <c r="J22" i="10"/>
  <c r="I22" i="10"/>
  <c r="K19" i="10" l="1"/>
  <c r="J19" i="10"/>
  <c r="I19" i="10"/>
  <c r="H8" i="10" l="1"/>
  <c r="G8" i="10"/>
  <c r="F8" i="10"/>
  <c r="E8" i="10"/>
  <c r="D8" i="10"/>
  <c r="C8" i="10"/>
  <c r="K16" i="10"/>
  <c r="J16" i="10"/>
  <c r="I16" i="10"/>
  <c r="C33" i="10" l="1"/>
  <c r="K27" i="10" l="1"/>
  <c r="J27" i="10"/>
  <c r="I27" i="10"/>
  <c r="I11" i="10"/>
  <c r="I12" i="10"/>
  <c r="I13" i="10"/>
  <c r="I14" i="10"/>
  <c r="I15" i="10"/>
  <c r="I17" i="10"/>
  <c r="I18" i="10"/>
  <c r="I10" i="10"/>
  <c r="F33" i="10" l="1"/>
  <c r="K31" i="10"/>
  <c r="K30" i="10"/>
  <c r="K29" i="10"/>
  <c r="K28" i="10"/>
  <c r="K26" i="10"/>
  <c r="K25" i="10"/>
  <c r="J31" i="10"/>
  <c r="J30" i="10"/>
  <c r="J29" i="10"/>
  <c r="J28" i="10"/>
  <c r="J26" i="10"/>
  <c r="J25" i="10"/>
  <c r="I31" i="10"/>
  <c r="I30" i="10"/>
  <c r="I29" i="10"/>
  <c r="I28" i="10"/>
  <c r="I26" i="10"/>
  <c r="I25" i="10"/>
  <c r="K24" i="10"/>
  <c r="J24" i="10"/>
  <c r="I24" i="10"/>
  <c r="H33" i="10"/>
  <c r="G33" i="10"/>
  <c r="K33" i="10" l="1"/>
  <c r="J33" i="10"/>
  <c r="I33" i="10"/>
  <c r="H20" i="10"/>
  <c r="G20" i="10"/>
  <c r="F20" i="10"/>
  <c r="E20" i="10"/>
  <c r="D20" i="10"/>
  <c r="C20" i="10"/>
  <c r="K18" i="10"/>
  <c r="J18" i="10"/>
  <c r="K17" i="10"/>
  <c r="J17" i="10"/>
  <c r="K15" i="10"/>
  <c r="J15" i="10"/>
  <c r="K14" i="10"/>
  <c r="J14" i="10"/>
  <c r="K13" i="10"/>
  <c r="J13" i="10"/>
  <c r="K12" i="10"/>
  <c r="J12" i="10"/>
  <c r="K11" i="10"/>
  <c r="J11" i="10"/>
  <c r="K10" i="10"/>
  <c r="J10" i="10"/>
  <c r="K9" i="10"/>
  <c r="J9" i="10"/>
  <c r="I9" i="10"/>
  <c r="I8" i="10" s="1"/>
  <c r="K8" i="10" l="1"/>
  <c r="K20" i="10" s="1"/>
  <c r="J8" i="10"/>
  <c r="J20" i="10" s="1"/>
  <c r="E33" i="10"/>
  <c r="D33" i="10"/>
  <c r="I20" i="10" l="1"/>
  <c r="I34" i="10" s="1"/>
  <c r="D34" i="10"/>
  <c r="E34" i="10"/>
  <c r="F34" i="10"/>
  <c r="G34" i="10"/>
  <c r="H34" i="10"/>
  <c r="J34" i="10"/>
  <c r="K34" i="10"/>
  <c r="C34" i="10"/>
</calcChain>
</file>

<file path=xl/sharedStrings.xml><?xml version="1.0" encoding="utf-8"?>
<sst xmlns="http://schemas.openxmlformats.org/spreadsheetml/2006/main" count="66" uniqueCount="60">
  <si>
    <t xml:space="preserve">Наименование </t>
  </si>
  <si>
    <t>1 00 00000 00 0000 000</t>
  </si>
  <si>
    <t>1 01 00000 00 0000 000</t>
  </si>
  <si>
    <t>1 03 00000 00 0000 000</t>
  </si>
  <si>
    <t>1 05 00000 00 0000 000</t>
  </si>
  <si>
    <t>НАЛОГИ НА СОВОКУПНЫЙ ДОХОД</t>
  </si>
  <si>
    <t>1 06 00000 00 0000 000</t>
  </si>
  <si>
    <t>1 08 00000 00 0000 000</t>
  </si>
  <si>
    <t>ГОСУДАРСТВЕННАЯ ПОШЛИНА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</si>
  <si>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</si>
  <si>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</si>
  <si>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</si>
  <si>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</si>
  <si>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</si>
  <si>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</si>
  <si>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</si>
  <si>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</si>
  <si>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</si>
  <si>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</si>
  <si>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ИТОГО ДОХОДОВ</t>
  </si>
  <si>
    <t>РАСХОДЫ</t>
  </si>
  <si>
    <t>0100</t>
  </si>
  <si>
    <t>ОБЩЕГОСУДАРСТВЕННЫЕ ВОПРОСЫ</t>
  </si>
  <si>
    <t>0200</t>
  </si>
  <si>
    <t>НАЦИОНАЛЬНАЯ ОБОРОНА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</si>
  <si>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</si>
  <si>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</si>
  <si>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</si>
  <si>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</si>
  <si>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</si>
  <si>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</si>
  <si>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</si>
  <si>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</si>
  <si>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</si>
  <si>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</si>
  <si>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</si>
  <si>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</si>
  <si>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1000</t>
  </si>
  <si>
    <t>СОЦИАЛЬНАЯ ПОЛИТИКА</t>
  </si>
  <si>
    <t>1100</t>
  </si>
  <si>
    <t>ФИЗИЧЕСКАЯ КУЛЬТУРА И СПОРТ</t>
  </si>
  <si>
    <t>1400</t>
  </si>
  <si>
    <t>ИТОГО РАСХОДОВ</t>
  </si>
  <si>
    <t xml:space="preserve">Код бюджетной классификации </t>
  </si>
  <si>
    <t xml:space="preserve">НАЛОГОВЫЕ И НЕНАЛОГОВЫЕ ДОХОДЫ                                 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</si>
  <si>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</si>
  <si>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</si>
  <si>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ИМУЩЕСТВО</t>
  </si>
  <si>
    <t xml:space="preserve">МЕЖБЮДЖЕТНЫЕ ТРАНСФЕРТЫ ОБЩЕГО ХАРАКТЕРА БЮДЖЕТАМ СУБЪЕКТОВ РОССИЙСКОЙ ФЕДЕРАЦИИ И МУНИЦИПАЛЬНЫХ ОБРАЗОВАНИЙ </t>
  </si>
  <si>
    <t>ДЕФИЦИТ БЮДЖЕТА (-), ПРОФИЦИТ БЮДЖЕТА (+)</t>
  </si>
  <si>
    <t>Бюджеты поселений</t>
  </si>
  <si>
    <t>Консолидированный бюджет района</t>
  </si>
  <si>
    <t xml:space="preserve"> рублей</t>
  </si>
  <si>
    <t>Бюджет Мглинского муниципального  района</t>
  </si>
  <si>
    <t>2025 год</t>
  </si>
  <si>
    <t>1 13 00000 00 0000 000</t>
  </si>
  <si>
    <t>ДОХОДЫ ОТ ОКАЗАНИЯ ПЛАТНЫХ УСЛУГ И КОМПЕНСАЦИИ ЗАТРАТ ГОСУДАРСТВА</t>
  </si>
  <si>
    <t>2026 год</t>
  </si>
  <si>
    <t>ПРОГНОЗ ОСНОВНЫХ ХАРАКТЕРИСТИК КОНСОЛИДИРОВАННОГО БЮДЖЕТА МГЛИНСКОГО РАЙОНА НА 2025 ГОД И НА ПЛАНОВЫЙ ПЕРИОД 2026 И 2027 ГОДОВ</t>
  </si>
  <si>
    <t>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</si>
</sst>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" fontId="6" fillId="0" borderId="2">
      <alignment horizontal="right"/>
    </xf>
    <xf numFmtId="4" fontId="6" fillId="0" borderId="2">
      <alignment horizontal="right"/>
    </xf>
    <xf numFmtId="0" fontId="7" fillId="0" borderId="0"/>
    <xf numFmtId="0" fontId="5" fillId="0" borderId="0"/>
  </cellStyleXfs>
  <cellXfs count="32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49" fontId="2" fillId="0" borderId="1" xfId="0" quotePrefix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 wrapText="1"/>
    </xf>
    <xf numFmtId="49" fontId="1" fillId="3" borderId="1" xfId="0" quotePrefix="1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">
    <cellStyle name="xl58" xfId="1"/>
    <cellStyle name="xl96" xfId="2"/>
    <cellStyle name="Обычный" xfId="0" builtinId="0"/>
    <cellStyle name="Обычный 2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zoomScale="58" zoomScaleNormal="58" zoomScaleSheetLayoutView="70" workbookViewId="0">
      <pane ySplit="7" topLeftCell="A20" activePane="bottomLeft" state="frozen"/>
      <selection pane="bottomLeft" activeCell="G27" sqref="G27"/>
    </sheetView>
  </sheetViews>
  <sheetFormatPr defaultRowHeight="15.75" x14ac:dyDescent="0.2"/>
  <cols>
    <col min="1" max="1" width="25.7109375" style="1" customWidth="1"/>
    <col min="2" max="2" width="36.7109375" style="1" customWidth="1"/>
    <col min="3" max="3" width="20.140625" style="11" customWidth="1"/>
    <col min="4" max="4" width="20" style="11" customWidth="1"/>
    <col min="5" max="5" width="19.7109375" style="11" customWidth="1"/>
    <col min="6" max="8" width="19" style="1" bestFit="1" customWidth="1"/>
    <col min="9" max="10" width="20.7109375" style="1" bestFit="1" customWidth="1"/>
    <col min="11" max="11" width="19.5703125" style="1" customWidth="1"/>
    <col min="12" max="12" width="17.42578125" style="1" bestFit="1" customWidth="1"/>
    <col min="13" max="13" width="19.85546875" style="1" customWidth="1"/>
    <col min="14" max="14" width="17.42578125" style="1" bestFit="1" customWidth="1"/>
    <col min="15" max="16384" width="9.140625" style="1"/>
  </cols>
  <sheetData>
    <row r="1" spans="1:11" x14ac:dyDescent="0.2">
      <c r="A1" s="27" t="s">
        <v>58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4.2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9.7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4" customHeight="1" x14ac:dyDescent="0.2">
      <c r="A4" s="29" t="s">
        <v>52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30.75" customHeight="1" x14ac:dyDescent="0.2">
      <c r="A5" s="30" t="s">
        <v>43</v>
      </c>
      <c r="B5" s="30" t="s">
        <v>0</v>
      </c>
      <c r="C5" s="30" t="s">
        <v>53</v>
      </c>
      <c r="D5" s="30"/>
      <c r="E5" s="30"/>
      <c r="F5" s="31" t="s">
        <v>50</v>
      </c>
      <c r="G5" s="31"/>
      <c r="H5" s="31"/>
      <c r="I5" s="30" t="s">
        <v>51</v>
      </c>
      <c r="J5" s="30"/>
      <c r="K5" s="30"/>
    </row>
    <row r="6" spans="1:11" ht="22.5" customHeight="1" x14ac:dyDescent="0.2">
      <c r="A6" s="30"/>
      <c r="B6" s="30"/>
      <c r="C6" s="4" t="s">
        <v>54</v>
      </c>
      <c r="D6" s="4" t="s">
        <v>57</v>
      </c>
      <c r="E6" s="4" t="s">
        <v>59</v>
      </c>
      <c r="F6" s="4" t="s">
        <v>54</v>
      </c>
      <c r="G6" s="4" t="s">
        <v>57</v>
      </c>
      <c r="H6" s="4" t="s">
        <v>59</v>
      </c>
      <c r="I6" s="4" t="s">
        <v>54</v>
      </c>
      <c r="J6" s="4" t="s">
        <v>57</v>
      </c>
      <c r="K6" s="4" t="s">
        <v>59</v>
      </c>
    </row>
    <row r="7" spans="1:11" ht="22.5" customHeight="1" x14ac:dyDescent="0.2">
      <c r="A7" s="5">
        <v>1</v>
      </c>
      <c r="B7" s="5">
        <v>2</v>
      </c>
      <c r="C7" s="6">
        <v>3</v>
      </c>
      <c r="D7" s="5">
        <v>4</v>
      </c>
      <c r="E7" s="6">
        <v>5</v>
      </c>
      <c r="F7" s="5">
        <v>6</v>
      </c>
      <c r="G7" s="6">
        <v>7</v>
      </c>
      <c r="H7" s="5">
        <v>8</v>
      </c>
      <c r="I7" s="6">
        <v>9</v>
      </c>
      <c r="J7" s="5">
        <v>10</v>
      </c>
      <c r="K7" s="6">
        <v>11</v>
      </c>
    </row>
    <row r="8" spans="1:11" s="2" customFormat="1" ht="41.25" customHeight="1" x14ac:dyDescent="0.2">
      <c r="A8" s="7" t="s">
        <v>1</v>
      </c>
      <c r="B8" s="7" t="s">
        <v>44</v>
      </c>
      <c r="C8" s="23">
        <f>C9+C10+C11+C12+C13+C14+C15+C16+C17+C18</f>
        <v>146597000</v>
      </c>
      <c r="D8" s="23">
        <f t="shared" ref="D8:K8" si="0">D9+D10+D11+D12+D13+D14+D15+D16+D17+D18</f>
        <v>148776000</v>
      </c>
      <c r="E8" s="23">
        <f t="shared" si="0"/>
        <v>163992200</v>
      </c>
      <c r="F8" s="23">
        <f t="shared" si="0"/>
        <v>36266400</v>
      </c>
      <c r="G8" s="23">
        <f t="shared" si="0"/>
        <v>38233300</v>
      </c>
      <c r="H8" s="23">
        <f t="shared" si="0"/>
        <v>40256000</v>
      </c>
      <c r="I8" s="23">
        <f t="shared" si="0"/>
        <v>182863400</v>
      </c>
      <c r="J8" s="23">
        <f t="shared" si="0"/>
        <v>187009300</v>
      </c>
      <c r="K8" s="23">
        <f t="shared" si="0"/>
        <v>204248200</v>
      </c>
    </row>
    <row r="9" spans="1:11" ht="45.75" customHeight="1" x14ac:dyDescent="0.2">
      <c r="A9" s="8" t="s">
        <v>2</v>
      </c>
      <c r="B9" s="9" t="s">
        <v>45</v>
      </c>
      <c r="C9" s="24">
        <v>104097400</v>
      </c>
      <c r="D9" s="24">
        <v>120084600</v>
      </c>
      <c r="E9" s="24">
        <v>128908200</v>
      </c>
      <c r="F9" s="22">
        <v>10900600</v>
      </c>
      <c r="G9" s="24">
        <v>11694200</v>
      </c>
      <c r="H9" s="24">
        <v>12553500</v>
      </c>
      <c r="I9" s="25">
        <f>C9+F9</f>
        <v>114998000</v>
      </c>
      <c r="J9" s="25">
        <f>D9+G9</f>
        <v>131778800</v>
      </c>
      <c r="K9" s="25">
        <f>E9+H9</f>
        <v>141461700</v>
      </c>
    </row>
    <row r="10" spans="1:11" ht="84.75" customHeight="1" x14ac:dyDescent="0.2">
      <c r="A10" s="8" t="s">
        <v>3</v>
      </c>
      <c r="B10" s="9" t="s">
        <v>46</v>
      </c>
      <c r="C10" s="24">
        <v>20725800</v>
      </c>
      <c r="D10" s="24">
        <v>20961100</v>
      </c>
      <c r="E10" s="24">
        <v>27165700</v>
      </c>
      <c r="F10" s="22">
        <v>2991400</v>
      </c>
      <c r="G10" s="24">
        <v>3025400</v>
      </c>
      <c r="H10" s="24">
        <v>3920900</v>
      </c>
      <c r="I10" s="25">
        <f t="shared" ref="I10:I18" si="1">C10+F10</f>
        <v>23717200</v>
      </c>
      <c r="J10" s="25">
        <f t="shared" ref="J10:J18" si="2">D10+G10</f>
        <v>23986500</v>
      </c>
      <c r="K10" s="25">
        <f t="shared" ref="K10:K18" si="3">E10+H10</f>
        <v>31086600</v>
      </c>
    </row>
    <row r="11" spans="1:11" s="3" customFormat="1" ht="39" customHeight="1" x14ac:dyDescent="0.2">
      <c r="A11" s="8" t="s">
        <v>4</v>
      </c>
      <c r="B11" s="9" t="s">
        <v>5</v>
      </c>
      <c r="C11" s="24">
        <v>2497000</v>
      </c>
      <c r="D11" s="24">
        <v>2489000</v>
      </c>
      <c r="E11" s="24">
        <v>2619000</v>
      </c>
      <c r="F11" s="22">
        <v>898000</v>
      </c>
      <c r="G11" s="24">
        <v>956000</v>
      </c>
      <c r="H11" s="24">
        <v>1022000</v>
      </c>
      <c r="I11" s="25">
        <f t="shared" si="1"/>
        <v>3395000</v>
      </c>
      <c r="J11" s="25">
        <f t="shared" si="2"/>
        <v>3445000</v>
      </c>
      <c r="K11" s="25">
        <f t="shared" si="3"/>
        <v>3641000</v>
      </c>
    </row>
    <row r="12" spans="1:11" ht="33.75" customHeight="1" x14ac:dyDescent="0.2">
      <c r="A12" s="8" t="s">
        <v>6</v>
      </c>
      <c r="B12" s="9" t="s">
        <v>47</v>
      </c>
      <c r="C12" s="24"/>
      <c r="D12" s="24"/>
      <c r="E12" s="24"/>
      <c r="F12" s="22">
        <v>18067000</v>
      </c>
      <c r="G12" s="24">
        <v>19315000</v>
      </c>
      <c r="H12" s="24">
        <v>19480000</v>
      </c>
      <c r="I12" s="25">
        <f t="shared" si="1"/>
        <v>18067000</v>
      </c>
      <c r="J12" s="25">
        <f t="shared" si="2"/>
        <v>19315000</v>
      </c>
      <c r="K12" s="25">
        <f t="shared" si="3"/>
        <v>19480000</v>
      </c>
    </row>
    <row r="13" spans="1:11" ht="33" customHeight="1" x14ac:dyDescent="0.2">
      <c r="A13" s="8" t="s">
        <v>7</v>
      </c>
      <c r="B13" s="9" t="s">
        <v>8</v>
      </c>
      <c r="C13" s="24">
        <v>1203000</v>
      </c>
      <c r="D13" s="24">
        <v>1238000</v>
      </c>
      <c r="E13" s="24">
        <v>1274000</v>
      </c>
      <c r="F13" s="22">
        <v>4800</v>
      </c>
      <c r="G13" s="24">
        <v>4800</v>
      </c>
      <c r="H13" s="24">
        <v>4800</v>
      </c>
      <c r="I13" s="25">
        <f t="shared" si="1"/>
        <v>1207800</v>
      </c>
      <c r="J13" s="25">
        <f t="shared" si="2"/>
        <v>1242800</v>
      </c>
      <c r="K13" s="25">
        <f t="shared" si="3"/>
        <v>1278800</v>
      </c>
    </row>
    <row r="14" spans="1:11" ht="102.75" customHeight="1" x14ac:dyDescent="0.2">
      <c r="A14" s="8" t="s">
        <v>9</v>
      </c>
      <c r="B14" s="9" t="s">
        <v>10</v>
      </c>
      <c r="C14" s="24">
        <v>2542900</v>
      </c>
      <c r="D14" s="24">
        <v>2542900</v>
      </c>
      <c r="E14" s="24">
        <v>2542900</v>
      </c>
      <c r="F14" s="22">
        <v>1475000</v>
      </c>
      <c r="G14" s="22">
        <v>1356000</v>
      </c>
      <c r="H14" s="22">
        <v>1356000</v>
      </c>
      <c r="I14" s="25">
        <f t="shared" si="1"/>
        <v>4017900</v>
      </c>
      <c r="J14" s="25">
        <f t="shared" si="2"/>
        <v>3898900</v>
      </c>
      <c r="K14" s="25">
        <f t="shared" si="3"/>
        <v>3898900</v>
      </c>
    </row>
    <row r="15" spans="1:11" ht="45" customHeight="1" x14ac:dyDescent="0.2">
      <c r="A15" s="8" t="s">
        <v>11</v>
      </c>
      <c r="B15" s="9" t="s">
        <v>12</v>
      </c>
      <c r="C15" s="24">
        <v>534000</v>
      </c>
      <c r="D15" s="24">
        <v>556000</v>
      </c>
      <c r="E15" s="24">
        <v>578000</v>
      </c>
      <c r="F15" s="22">
        <v>0</v>
      </c>
      <c r="G15" s="24">
        <v>0</v>
      </c>
      <c r="H15" s="24">
        <v>0</v>
      </c>
      <c r="I15" s="25">
        <f t="shared" si="1"/>
        <v>534000</v>
      </c>
      <c r="J15" s="25">
        <f t="shared" si="2"/>
        <v>556000</v>
      </c>
      <c r="K15" s="25">
        <f t="shared" si="3"/>
        <v>578000</v>
      </c>
    </row>
    <row r="16" spans="1:11" ht="45" customHeight="1" x14ac:dyDescent="0.2">
      <c r="A16" s="8" t="s">
        <v>55</v>
      </c>
      <c r="B16" s="15" t="s">
        <v>56</v>
      </c>
      <c r="C16" s="24">
        <v>0</v>
      </c>
      <c r="D16" s="24">
        <v>0</v>
      </c>
      <c r="E16" s="24">
        <v>0</v>
      </c>
      <c r="F16" s="22">
        <v>0</v>
      </c>
      <c r="G16" s="24">
        <v>0</v>
      </c>
      <c r="H16" s="24">
        <v>0</v>
      </c>
      <c r="I16" s="25">
        <f t="shared" ref="I16" si="4">C16+F16</f>
        <v>0</v>
      </c>
      <c r="J16" s="25">
        <f t="shared" ref="J16" si="5">D16+G16</f>
        <v>0</v>
      </c>
      <c r="K16" s="25">
        <f t="shared" ref="K16" si="6">E16+H16</f>
        <v>0</v>
      </c>
    </row>
    <row r="17" spans="1:14" s="3" customFormat="1" ht="60.75" customHeight="1" x14ac:dyDescent="0.2">
      <c r="A17" s="8" t="s">
        <v>13</v>
      </c>
      <c r="B17" s="9" t="s">
        <v>14</v>
      </c>
      <c r="C17" s="24">
        <v>14592500</v>
      </c>
      <c r="D17" s="24">
        <v>500000</v>
      </c>
      <c r="E17" s="24">
        <v>500000</v>
      </c>
      <c r="F17" s="22">
        <v>1929600</v>
      </c>
      <c r="G17" s="24">
        <v>1881900</v>
      </c>
      <c r="H17" s="24">
        <v>1918800</v>
      </c>
      <c r="I17" s="25">
        <f t="shared" si="1"/>
        <v>16522100</v>
      </c>
      <c r="J17" s="25">
        <f t="shared" si="2"/>
        <v>2381900</v>
      </c>
      <c r="K17" s="25">
        <f t="shared" si="3"/>
        <v>2418800</v>
      </c>
    </row>
    <row r="18" spans="1:14" ht="41.25" customHeight="1" x14ac:dyDescent="0.2">
      <c r="A18" s="8" t="s">
        <v>15</v>
      </c>
      <c r="B18" s="9" t="s">
        <v>16</v>
      </c>
      <c r="C18" s="24">
        <v>404400</v>
      </c>
      <c r="D18" s="24">
        <v>404400</v>
      </c>
      <c r="E18" s="24">
        <v>404400</v>
      </c>
      <c r="F18" s="22">
        <v>0</v>
      </c>
      <c r="G18" s="24">
        <v>0</v>
      </c>
      <c r="H18" s="24">
        <v>0</v>
      </c>
      <c r="I18" s="25">
        <f t="shared" si="1"/>
        <v>404400</v>
      </c>
      <c r="J18" s="25">
        <f t="shared" si="2"/>
        <v>404400</v>
      </c>
      <c r="K18" s="25">
        <f t="shared" si="3"/>
        <v>404400</v>
      </c>
    </row>
    <row r="19" spans="1:14" s="3" customFormat="1" ht="39.75" customHeight="1" x14ac:dyDescent="0.2">
      <c r="A19" s="16" t="s">
        <v>17</v>
      </c>
      <c r="B19" s="7" t="s">
        <v>18</v>
      </c>
      <c r="C19" s="17">
        <v>297198070.13</v>
      </c>
      <c r="D19" s="17">
        <v>281596065.13</v>
      </c>
      <c r="E19" s="17">
        <v>280646140.13</v>
      </c>
      <c r="F19" s="17">
        <v>16557092</v>
      </c>
      <c r="G19" s="17">
        <v>16745673</v>
      </c>
      <c r="H19" s="17">
        <v>16823698</v>
      </c>
      <c r="I19" s="17">
        <f>C19+F19-901400-200-68128-781468</f>
        <v>312003966.13</v>
      </c>
      <c r="J19" s="17">
        <f>D19+G19-901400-200-68128-856901</f>
        <v>296515109.13</v>
      </c>
      <c r="K19" s="17">
        <f>E19+H19-901400-200-68128-888108</f>
        <v>295612002.13</v>
      </c>
      <c r="L19" s="13"/>
      <c r="M19" s="13"/>
      <c r="N19" s="13"/>
    </row>
    <row r="20" spans="1:14" s="3" customFormat="1" ht="24" customHeight="1" x14ac:dyDescent="0.2">
      <c r="A20" s="26" t="s">
        <v>19</v>
      </c>
      <c r="B20" s="26"/>
      <c r="C20" s="18">
        <f t="shared" ref="C20:K20" si="7">C8+C19</f>
        <v>443795070.13</v>
      </c>
      <c r="D20" s="18">
        <f t="shared" si="7"/>
        <v>430372065.13</v>
      </c>
      <c r="E20" s="18">
        <f t="shared" si="7"/>
        <v>444638340.13</v>
      </c>
      <c r="F20" s="18">
        <f t="shared" si="7"/>
        <v>52823492</v>
      </c>
      <c r="G20" s="18">
        <f t="shared" si="7"/>
        <v>54978973</v>
      </c>
      <c r="H20" s="18">
        <f t="shared" si="7"/>
        <v>57079698</v>
      </c>
      <c r="I20" s="18">
        <f>I8+I19</f>
        <v>494867366.13</v>
      </c>
      <c r="J20" s="18">
        <f t="shared" si="7"/>
        <v>483524409.13</v>
      </c>
      <c r="K20" s="18">
        <f t="shared" si="7"/>
        <v>499860202.13</v>
      </c>
    </row>
    <row r="21" spans="1:14" s="3" customFormat="1" ht="36.75" customHeight="1" x14ac:dyDescent="0.2">
      <c r="A21" s="27" t="s">
        <v>20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4" s="2" customFormat="1" ht="36" customHeight="1" x14ac:dyDescent="0.2">
      <c r="A22" s="19" t="s">
        <v>21</v>
      </c>
      <c r="B22" s="20" t="s">
        <v>22</v>
      </c>
      <c r="C22" s="22">
        <v>54472312</v>
      </c>
      <c r="D22" s="22">
        <v>59906192</v>
      </c>
      <c r="E22" s="22">
        <v>65972100</v>
      </c>
      <c r="F22" s="22">
        <v>8034163</v>
      </c>
      <c r="G22" s="22">
        <v>8933673</v>
      </c>
      <c r="H22" s="22">
        <v>9998391</v>
      </c>
      <c r="I22" s="22">
        <f>C22+F22-68128-200</f>
        <v>62438147</v>
      </c>
      <c r="J22" s="22">
        <f>D22+G22-68128-200</f>
        <v>68771537</v>
      </c>
      <c r="K22" s="22">
        <f>E22+H22-68128-200</f>
        <v>75902163</v>
      </c>
    </row>
    <row r="23" spans="1:14" s="3" customFormat="1" ht="19.5" customHeight="1" x14ac:dyDescent="0.2">
      <c r="A23" s="19" t="s">
        <v>23</v>
      </c>
      <c r="B23" s="20" t="s">
        <v>24</v>
      </c>
      <c r="C23" s="22">
        <v>781468</v>
      </c>
      <c r="D23" s="22">
        <v>856901</v>
      </c>
      <c r="E23" s="22">
        <v>888108</v>
      </c>
      <c r="F23" s="22">
        <v>1953670</v>
      </c>
      <c r="G23" s="22">
        <v>2142251</v>
      </c>
      <c r="H23" s="22">
        <v>2220276</v>
      </c>
      <c r="I23" s="22">
        <f>F23</f>
        <v>1953670</v>
      </c>
      <c r="J23" s="22">
        <f>G23</f>
        <v>2142251</v>
      </c>
      <c r="K23" s="22">
        <f>H23</f>
        <v>2220276</v>
      </c>
    </row>
    <row r="24" spans="1:14" ht="71.25" customHeight="1" x14ac:dyDescent="0.2">
      <c r="A24" s="19" t="s">
        <v>25</v>
      </c>
      <c r="B24" s="20" t="s">
        <v>26</v>
      </c>
      <c r="C24" s="22">
        <v>5947305</v>
      </c>
      <c r="D24" s="22">
        <v>5947305</v>
      </c>
      <c r="E24" s="22">
        <v>5947305</v>
      </c>
      <c r="F24" s="22">
        <v>406263.92</v>
      </c>
      <c r="G24" s="22">
        <v>406263.92</v>
      </c>
      <c r="H24" s="22">
        <v>375763.92</v>
      </c>
      <c r="I24" s="22">
        <f>C24+F24</f>
        <v>6353568.9199999999</v>
      </c>
      <c r="J24" s="22">
        <f>D24+G24</f>
        <v>6353568.9199999999</v>
      </c>
      <c r="K24" s="22">
        <f>E24+H24</f>
        <v>6323068.9199999999</v>
      </c>
    </row>
    <row r="25" spans="1:14" s="3" customFormat="1" ht="21" customHeight="1" x14ac:dyDescent="0.2">
      <c r="A25" s="19" t="s">
        <v>27</v>
      </c>
      <c r="B25" s="20" t="s">
        <v>28</v>
      </c>
      <c r="C25" s="22">
        <v>34052676.649999999</v>
      </c>
      <c r="D25" s="22">
        <v>35951584.649999999</v>
      </c>
      <c r="E25" s="22">
        <v>39729864.649999999</v>
      </c>
      <c r="F25" s="22">
        <v>25734462</v>
      </c>
      <c r="G25" s="22">
        <v>26256582</v>
      </c>
      <c r="H25" s="22">
        <v>26309282</v>
      </c>
      <c r="I25" s="22">
        <f t="shared" ref="I25:I26" si="8">C25+F25</f>
        <v>59787138.649999999</v>
      </c>
      <c r="J25" s="22">
        <f t="shared" ref="J25:J26" si="9">D25+G25</f>
        <v>62208166.649999999</v>
      </c>
      <c r="K25" s="22">
        <f t="shared" ref="K25:K26" si="10">E25+H25</f>
        <v>66039146.649999999</v>
      </c>
    </row>
    <row r="26" spans="1:14" s="10" customFormat="1" ht="45" customHeight="1" x14ac:dyDescent="0.2">
      <c r="A26" s="19" t="s">
        <v>29</v>
      </c>
      <c r="B26" s="20" t="s">
        <v>30</v>
      </c>
      <c r="C26" s="22">
        <v>483466.6</v>
      </c>
      <c r="D26" s="22">
        <v>483466.6</v>
      </c>
      <c r="E26" s="22">
        <v>483466.6</v>
      </c>
      <c r="F26" s="22">
        <v>14720057.08</v>
      </c>
      <c r="G26" s="22">
        <v>15268227.08</v>
      </c>
      <c r="H26" s="22">
        <v>16204009.08</v>
      </c>
      <c r="I26" s="22">
        <f t="shared" si="8"/>
        <v>15203523.68</v>
      </c>
      <c r="J26" s="22">
        <f t="shared" si="9"/>
        <v>15751693.68</v>
      </c>
      <c r="K26" s="22">
        <f t="shared" si="10"/>
        <v>16687475.68</v>
      </c>
    </row>
    <row r="27" spans="1:14" s="3" customFormat="1" ht="36" customHeight="1" x14ac:dyDescent="0.2">
      <c r="A27" s="19" t="s">
        <v>31</v>
      </c>
      <c r="B27" s="20" t="s">
        <v>32</v>
      </c>
      <c r="C27" s="22">
        <v>534000</v>
      </c>
      <c r="D27" s="22">
        <v>556000</v>
      </c>
      <c r="E27" s="22">
        <v>578000</v>
      </c>
      <c r="F27" s="22">
        <v>0</v>
      </c>
      <c r="G27" s="22">
        <v>0</v>
      </c>
      <c r="H27" s="22">
        <v>0</v>
      </c>
      <c r="I27" s="22">
        <f t="shared" ref="I27" si="11">C27+F27</f>
        <v>534000</v>
      </c>
      <c r="J27" s="22">
        <f t="shared" ref="J27" si="12">D27+G27</f>
        <v>556000</v>
      </c>
      <c r="K27" s="22">
        <f t="shared" ref="K27" si="13">E27+H27</f>
        <v>578000</v>
      </c>
    </row>
    <row r="28" spans="1:14" ht="23.25" customHeight="1" x14ac:dyDescent="0.2">
      <c r="A28" s="19" t="s">
        <v>33</v>
      </c>
      <c r="B28" s="20" t="s">
        <v>34</v>
      </c>
      <c r="C28" s="22">
        <v>243735063.40000001</v>
      </c>
      <c r="D28" s="22">
        <v>225767451.40000001</v>
      </c>
      <c r="E28" s="22">
        <v>229959631.40000001</v>
      </c>
      <c r="F28" s="22">
        <v>15435</v>
      </c>
      <c r="G28" s="22">
        <v>15435</v>
      </c>
      <c r="H28" s="22">
        <v>15435</v>
      </c>
      <c r="I28" s="22">
        <f t="shared" ref="I28:I31" si="14">C28+F28</f>
        <v>243750498.40000001</v>
      </c>
      <c r="J28" s="22">
        <f t="shared" ref="J28:J31" si="15">D28+G28</f>
        <v>225782886.40000001</v>
      </c>
      <c r="K28" s="22">
        <f t="shared" ref="K28:K31" si="16">E28+H28</f>
        <v>229975066.40000001</v>
      </c>
    </row>
    <row r="29" spans="1:14" ht="36" customHeight="1" x14ac:dyDescent="0.2">
      <c r="A29" s="19" t="s">
        <v>35</v>
      </c>
      <c r="B29" s="20" t="s">
        <v>36</v>
      </c>
      <c r="C29" s="22">
        <v>50783360</v>
      </c>
      <c r="D29" s="22">
        <v>48154757</v>
      </c>
      <c r="E29" s="22">
        <v>48154757</v>
      </c>
      <c r="F29" s="22">
        <v>0</v>
      </c>
      <c r="G29" s="22">
        <v>0</v>
      </c>
      <c r="H29" s="22">
        <v>0</v>
      </c>
      <c r="I29" s="22">
        <f t="shared" si="14"/>
        <v>50783360</v>
      </c>
      <c r="J29" s="22">
        <f t="shared" si="15"/>
        <v>48154757</v>
      </c>
      <c r="K29" s="22">
        <f t="shared" si="16"/>
        <v>48154757</v>
      </c>
    </row>
    <row r="30" spans="1:14" ht="18.75" customHeight="1" x14ac:dyDescent="0.2">
      <c r="A30" s="19" t="s">
        <v>37</v>
      </c>
      <c r="B30" s="20" t="s">
        <v>38</v>
      </c>
      <c r="C30" s="22">
        <v>39598947.479999997</v>
      </c>
      <c r="D30" s="22">
        <v>39768847.479999997</v>
      </c>
      <c r="E30" s="22">
        <v>39945547.479999997</v>
      </c>
      <c r="F30" s="22">
        <v>1944006</v>
      </c>
      <c r="G30" s="22">
        <v>1941106</v>
      </c>
      <c r="H30" s="22">
        <v>1941106</v>
      </c>
      <c r="I30" s="22">
        <f t="shared" si="14"/>
        <v>41542953.479999997</v>
      </c>
      <c r="J30" s="22">
        <f t="shared" si="15"/>
        <v>41709953.479999997</v>
      </c>
      <c r="K30" s="22">
        <f t="shared" si="16"/>
        <v>41886653.479999997</v>
      </c>
    </row>
    <row r="31" spans="1:14" ht="36" customHeight="1" x14ac:dyDescent="0.2">
      <c r="A31" s="19" t="s">
        <v>39</v>
      </c>
      <c r="B31" s="20" t="s">
        <v>40</v>
      </c>
      <c r="C31" s="22">
        <v>12505071</v>
      </c>
      <c r="D31" s="22">
        <v>12078160</v>
      </c>
      <c r="E31" s="22">
        <v>12078160</v>
      </c>
      <c r="F31" s="22">
        <v>15435</v>
      </c>
      <c r="G31" s="22">
        <v>15435</v>
      </c>
      <c r="H31" s="22">
        <v>15435</v>
      </c>
      <c r="I31" s="22">
        <f t="shared" si="14"/>
        <v>12520506</v>
      </c>
      <c r="J31" s="22">
        <f t="shared" si="15"/>
        <v>12093595</v>
      </c>
      <c r="K31" s="22">
        <f t="shared" si="16"/>
        <v>12093595</v>
      </c>
    </row>
    <row r="32" spans="1:14" ht="126.75" customHeight="1" x14ac:dyDescent="0.2">
      <c r="A32" s="19" t="s">
        <v>41</v>
      </c>
      <c r="B32" s="20" t="s">
        <v>48</v>
      </c>
      <c r="C32" s="22">
        <v>901400</v>
      </c>
      <c r="D32" s="22">
        <v>901400</v>
      </c>
      <c r="E32" s="22">
        <v>901400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</row>
    <row r="33" spans="1:11" ht="39.75" customHeight="1" x14ac:dyDescent="0.2">
      <c r="A33" s="26" t="s">
        <v>42</v>
      </c>
      <c r="B33" s="26"/>
      <c r="C33" s="18">
        <f>SUM(C22:C32)</f>
        <v>443795070.13</v>
      </c>
      <c r="D33" s="18">
        <f t="shared" ref="D33:H33" si="17">SUM(D22:D32)</f>
        <v>430372065.13</v>
      </c>
      <c r="E33" s="18">
        <f t="shared" si="17"/>
        <v>444638340.13</v>
      </c>
      <c r="F33" s="18">
        <f t="shared" si="17"/>
        <v>52823492</v>
      </c>
      <c r="G33" s="18">
        <f t="shared" si="17"/>
        <v>54978973</v>
      </c>
      <c r="H33" s="18">
        <f t="shared" si="17"/>
        <v>57079698</v>
      </c>
      <c r="I33" s="18">
        <f>SUM(I22:I32)</f>
        <v>494867366.13</v>
      </c>
      <c r="J33" s="18">
        <f t="shared" ref="J33:K33" si="18">SUM(J22:J32)</f>
        <v>483524409.13</v>
      </c>
      <c r="K33" s="18">
        <f t="shared" si="18"/>
        <v>499860202.13</v>
      </c>
    </row>
    <row r="34" spans="1:11" ht="25.5" customHeight="1" x14ac:dyDescent="0.2">
      <c r="A34" s="28" t="s">
        <v>49</v>
      </c>
      <c r="B34" s="28"/>
      <c r="C34" s="21">
        <f t="shared" ref="C34:K34" si="19">C20-C33</f>
        <v>0</v>
      </c>
      <c r="D34" s="21">
        <f t="shared" si="19"/>
        <v>0</v>
      </c>
      <c r="E34" s="21">
        <f t="shared" si="19"/>
        <v>0</v>
      </c>
      <c r="F34" s="21">
        <f t="shared" si="19"/>
        <v>0</v>
      </c>
      <c r="G34" s="21">
        <f t="shared" si="19"/>
        <v>0</v>
      </c>
      <c r="H34" s="21">
        <f t="shared" si="19"/>
        <v>0</v>
      </c>
      <c r="I34" s="21">
        <f>I20-I33</f>
        <v>0</v>
      </c>
      <c r="J34" s="21">
        <f t="shared" si="19"/>
        <v>0</v>
      </c>
      <c r="K34" s="21">
        <f t="shared" si="19"/>
        <v>0</v>
      </c>
    </row>
    <row r="36" spans="1:11" x14ac:dyDescent="0.2">
      <c r="F36" s="12"/>
    </row>
    <row r="37" spans="1:11" x14ac:dyDescent="0.2">
      <c r="F37" s="12"/>
      <c r="I37" s="14"/>
      <c r="J37" s="14"/>
      <c r="K37" s="14"/>
    </row>
    <row r="38" spans="1:11" x14ac:dyDescent="0.2">
      <c r="I38" s="14"/>
      <c r="J38" s="14"/>
      <c r="K38" s="14"/>
    </row>
  </sheetData>
  <mergeCells count="11">
    <mergeCell ref="A20:B20"/>
    <mergeCell ref="A21:K21"/>
    <mergeCell ref="A33:B33"/>
    <mergeCell ref="A34:B34"/>
    <mergeCell ref="A1:K3"/>
    <mergeCell ref="A4:K4"/>
    <mergeCell ref="A5:A6"/>
    <mergeCell ref="B5:B6"/>
    <mergeCell ref="C5:E5"/>
    <mergeCell ref="F5:H5"/>
    <mergeCell ref="I5:K5"/>
  </mergeCells>
  <pageMargins left="0.27559055118110237" right="0.15748031496062992" top="0.43" bottom="0.35433070866141736" header="0.27559055118110237" footer="0.15748031496062992"/>
  <pageSetup paperSize="9" scale="60" orientation="landscape" r:id="rId1"/>
  <headerFooter alignWithMargins="0">
    <oddHeader>&amp;C&amp;P</oddHead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 основых характеристик</vt:lpstr>
      <vt:lpstr>'прогноз основых характеристик'!Заголовки_для_печати</vt:lpstr>
      <vt:lpstr>'прогноз основых характеристик'!Область_печати</vt:lpstr>
    </vt:vector>
  </TitlesOfParts>
  <Company>economy.gov.ru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Borovaya</dc:creator>
  <cp:lastModifiedBy>Admin</cp:lastModifiedBy>
  <cp:lastPrinted>2018-11-14T06:01:50Z</cp:lastPrinted>
  <dcterms:created xsi:type="dcterms:W3CDTF">2013-05-25T16:45:04Z</dcterms:created>
  <dcterms:modified xsi:type="dcterms:W3CDTF">2024-11-14T14:48:41Z</dcterms:modified>
</cp:coreProperties>
</file>