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8'!$D$8:$M$69</definedName>
    <definedName name="_xlnm.Print_Titles" localSheetId="0">'Таблица 8'!$8:$9</definedName>
    <definedName name="_xlnm.Print_Area" localSheetId="0">'Таблица 8'!$A$1:$M$214</definedName>
  </definedNames>
  <calcPr calcId="125725"/>
</workbook>
</file>

<file path=xl/calcChain.xml><?xml version="1.0" encoding="utf-8"?>
<calcChain xmlns="http://schemas.openxmlformats.org/spreadsheetml/2006/main">
  <c r="N93" i="11"/>
  <c r="N69"/>
  <c r="J171"/>
  <c r="J201"/>
  <c r="J193"/>
  <c r="J195" s="1"/>
  <c r="J175"/>
  <c r="J121"/>
  <c r="J109"/>
  <c r="J169" l="1"/>
  <c r="J66" l="1"/>
  <c r="J87"/>
  <c r="J81"/>
  <c r="J61"/>
  <c r="J55"/>
  <c r="N168"/>
  <c r="K93"/>
  <c r="K75"/>
  <c r="K73" s="1"/>
  <c r="L68"/>
  <c r="L14" s="1"/>
  <c r="L69"/>
  <c r="L65"/>
  <c r="L11" s="1"/>
  <c r="L91"/>
  <c r="L67" s="1"/>
  <c r="L13" s="1"/>
  <c r="O169"/>
  <c r="K21"/>
  <c r="L21"/>
  <c r="J21"/>
  <c r="N170"/>
  <c r="J11"/>
  <c r="K11"/>
  <c r="K213"/>
  <c r="L213"/>
  <c r="J213"/>
  <c r="K207"/>
  <c r="L207"/>
  <c r="J207"/>
  <c r="K189"/>
  <c r="L189"/>
  <c r="J189"/>
  <c r="L151"/>
  <c r="L152"/>
  <c r="K152"/>
  <c r="L150"/>
  <c r="J152"/>
  <c r="K163"/>
  <c r="K151" s="1"/>
  <c r="J157"/>
  <c r="J151" s="1"/>
  <c r="J165"/>
  <c r="L165"/>
  <c r="K159"/>
  <c r="L159"/>
  <c r="L105"/>
  <c r="K68"/>
  <c r="J68"/>
  <c r="J73"/>
  <c r="J67" s="1"/>
  <c r="K55"/>
  <c r="K57" s="1"/>
  <c r="L183"/>
  <c r="K183"/>
  <c r="J183"/>
  <c r="L171"/>
  <c r="K171"/>
  <c r="N11" l="1"/>
  <c r="K91"/>
  <c r="K90" s="1"/>
  <c r="K66" s="1"/>
  <c r="K12" s="1"/>
  <c r="K72"/>
  <c r="L90"/>
  <c r="L66" s="1"/>
  <c r="K14"/>
  <c r="K69"/>
  <c r="J14"/>
  <c r="L12"/>
  <c r="J156"/>
  <c r="J150" s="1"/>
  <c r="J12" s="1"/>
  <c r="K162"/>
  <c r="K150" s="1"/>
  <c r="J69"/>
  <c r="O171"/>
  <c r="K67" l="1"/>
  <c r="K13" s="1"/>
  <c r="N14"/>
  <c r="N12"/>
  <c r="L15"/>
  <c r="K141" l="1"/>
  <c r="K63"/>
  <c r="K105"/>
  <c r="J63"/>
  <c r="J99"/>
  <c r="J123"/>
  <c r="L39"/>
  <c r="L177"/>
  <c r="K153"/>
  <c r="L153"/>
  <c r="J153"/>
  <c r="L147"/>
  <c r="L141"/>
  <c r="L135"/>
  <c r="L129"/>
  <c r="L123"/>
  <c r="L117"/>
  <c r="L111"/>
  <c r="L99"/>
  <c r="L63"/>
  <c r="N64" s="1"/>
  <c r="L51"/>
  <c r="L55" s="1"/>
  <c r="L57" s="1"/>
  <c r="L45"/>
  <c r="L33"/>
  <c r="L27"/>
  <c r="K177"/>
  <c r="J177"/>
  <c r="K147"/>
  <c r="J147"/>
  <c r="J105"/>
  <c r="J141"/>
  <c r="K33"/>
  <c r="J33"/>
  <c r="J129"/>
  <c r="K129"/>
  <c r="J27"/>
  <c r="K27"/>
  <c r="J39"/>
  <c r="K39"/>
  <c r="J45"/>
  <c r="K45"/>
  <c r="K99"/>
  <c r="J111"/>
  <c r="K111"/>
  <c r="J117"/>
  <c r="K117"/>
  <c r="J135"/>
  <c r="K135"/>
  <c r="K51" l="1"/>
  <c r="N9"/>
  <c r="K123"/>
  <c r="N59" l="1"/>
  <c r="N63"/>
  <c r="N62" l="1"/>
  <c r="N60"/>
  <c r="K15" l="1"/>
  <c r="N16" l="1"/>
  <c r="J57"/>
  <c r="J49" s="1"/>
  <c r="J13" l="1"/>
  <c r="J51"/>
  <c r="N13" l="1"/>
  <c r="J15"/>
  <c r="N15" s="1"/>
  <c r="O15" s="1"/>
</calcChain>
</file>

<file path=xl/sharedStrings.xml><?xml version="1.0" encoding="utf-8"?>
<sst xmlns="http://schemas.openxmlformats.org/spreadsheetml/2006/main" count="286" uniqueCount="93">
  <si>
    <t>внебюджетные источники</t>
  </si>
  <si>
    <t>средства областного бюджета</t>
  </si>
  <si>
    <t>средства местных бюджетов</t>
  </si>
  <si>
    <t>Итого:</t>
  </si>
  <si>
    <t xml:space="preserve">План реализации муниципальной программы 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</si>
  <si>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</si>
  <si>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</si>
  <si>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</si>
  <si>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</si>
  <si>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</si>
  <si>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</si>
  <si>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</si>
  <si>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</si>
  <si>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</si>
  <si>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</si>
  <si>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</si>
  <si>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</si>
  <si>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</si>
  <si>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</si>
  <si>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</si>
  <si>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</si>
  <si>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</si>
  <si>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</si>
  <si>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</si>
  <si>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</si>
  <si>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</si>
  <si>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</si>
  <si>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Выплата муниципальных пенсий (доплат к государственным пенсиям)</t>
  </si>
  <si>
    <t>ОМ</t>
  </si>
  <si>
    <t>НР</t>
  </si>
  <si>
    <t>S6170</t>
  </si>
  <si>
    <t>Муниципальная программа  "Комплексное социально-экономическое развитие Мглинского городского поселения"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</si>
  <si>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в части осуществления внутреннего муниципального финансового контроля</t>
  </si>
  <si>
    <t>"Комплексное социально-экономическое развитие Мглинского городского поселения"</t>
  </si>
  <si>
    <t>Эксплуатация и содержание имуществ казны муниципального образования</t>
  </si>
  <si>
    <t>Мероприятия в сфере архитектуры и градостроительства</t>
  </si>
  <si>
    <t>x</t>
  </si>
  <si>
    <t>9.</t>
  </si>
  <si>
    <t>Муниципальная программа, подпрограмма, основное мероприятие (проект(программа)), направление расходов, мероприятие</t>
  </si>
  <si>
    <t>Мероприятия по развитию физической культуры и спорта</t>
  </si>
  <si>
    <t>МП</t>
  </si>
  <si>
    <t xml:space="preserve">Обеспечение сохранности автомобильных дорог местного значения и условий безопасного движения (софинансирование) </t>
  </si>
  <si>
    <t>10.</t>
  </si>
  <si>
    <t>11.</t>
  </si>
  <si>
    <t>12.</t>
  </si>
  <si>
    <t>13.</t>
  </si>
  <si>
    <t>14.</t>
  </si>
  <si>
    <t>15.</t>
  </si>
  <si>
    <t>20.</t>
  </si>
  <si>
    <t>21.</t>
  </si>
  <si>
    <t>22.</t>
  </si>
  <si>
    <t>23.</t>
  </si>
  <si>
    <t xml:space="preserve"> </t>
  </si>
  <si>
    <t>8.1.</t>
  </si>
  <si>
    <t>24.</t>
  </si>
  <si>
    <t>2024 год</t>
  </si>
  <si>
    <t>6.1</t>
  </si>
  <si>
    <t>Содержание и обеспечение безопасности гидротехнического сооружения в г. Мглин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</si>
  <si>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</si>
  <si>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</si>
  <si>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</si>
  <si>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2025 год</t>
  </si>
  <si>
    <t>Обеспечение сохранности автомобильных дорог местного значения и условий безопасного движения (софинансирование)Капитальный ремонт проезда к очистным сооружениям в г. Мглин Брянской области</t>
  </si>
  <si>
    <t>ППМП</t>
  </si>
  <si>
    <t>ГРБС (РБС)</t>
  </si>
  <si>
    <t>2026 год</t>
  </si>
  <si>
    <t>Код бюджетной классификации расходов</t>
  </si>
  <si>
    <t>Капитальные вложения в объекты муниципальной собственности.  "Строительство коллектора сточных вод в г. Мглин Брянской области"</t>
  </si>
  <si>
    <t>1И080</t>
  </si>
  <si>
    <t>Капитальный ремонт водопроводной сети по ул. Октябрьской  в г. Мглин Брянской области</t>
  </si>
  <si>
    <t>Капитальный ремонт водопроводной сети по ул. Мелиоративной в г. Мглин Брянской области</t>
  </si>
  <si>
    <t>S3450</t>
  </si>
  <si>
    <t>16.</t>
  </si>
  <si>
    <t>17.</t>
  </si>
  <si>
    <t>18.</t>
  </si>
  <si>
    <t>18.1</t>
  </si>
  <si>
    <t>18.2</t>
  </si>
  <si>
    <t>19.</t>
  </si>
  <si>
    <t xml:space="preserve">Приложение  №2                                    к муниципальной программе  "Комплексное социально-экономическое развитие Мглинского городского поселения" </t>
  </si>
  <si>
    <t>Связь основного мероприятия проекта (программы) с целевыми показателями (индикаторами) (порядковые номера показателей (индикаторов))</t>
  </si>
  <si>
    <t>Подготовка объектов жилищно-коммунального хозяйства к зиме</t>
  </si>
  <si>
    <t>8.2.</t>
  </si>
  <si>
    <t>Обеспечение сохранности автомобильных дорог местного значения и условий безопасного движения (софинансирование)</t>
  </si>
  <si>
    <t>8.3.</t>
  </si>
  <si>
    <t>8.4.</t>
  </si>
  <si>
    <t>Обеспечение сохранности автомобильных дорог местного значения и условий безопасного движения (софинансирование)Капитальный ремонт автомобильной дороги по ул. Ворошилова в г. Мглин Брянской области</t>
  </si>
  <si>
    <t>Обеспечение сохранности автомобильных дорог местного значения и условий безопасного движения (софинансирование)Капитальный ремонт автомобильной дороги по 2-му пер.Первомайскому в г.Мглине Брянской области</t>
  </si>
  <si>
    <t>25.</t>
  </si>
  <si>
    <t>26.</t>
  </si>
  <si>
    <t>Капитальные вложения в объекты муниципальной собственности. Изготовление проектно - сметной документации, проведение государственной экспертизы, выдача технических условий и согласование проектов, проветение технического надзора</t>
  </si>
  <si>
    <t>Приложение №2
к постановлению администрации Мглинского района
№_________от «___»____________20____года</t>
  </si>
  <si>
    <t xml:space="preserve">Мероприятия по работе с семьей, детьми и молодежью
</t>
  </si>
  <si>
    <t>Проведение пусконаладочных работ по объекту «Строительство очистных сооружений в г. Мглин Мглинского района Брянской области»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</si>
</sst>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65" fontId="2" fillId="0" borderId="0" xfId="0" applyNumberFormat="1" applyFont="1"/>
    <xf numFmtId="4" fontId="2" fillId="0" borderId="0" xfId="0" applyNumberFormat="1" applyFont="1"/>
    <xf numFmtId="4" fontId="6" fillId="0" borderId="0" xfId="0" applyNumberFormat="1" applyFont="1"/>
    <xf numFmtId="0" fontId="4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2" fillId="2" borderId="0" xfId="0" applyFont="1" applyFill="1"/>
    <xf numFmtId="164" fontId="2" fillId="2" borderId="0" xfId="0" applyNumberFormat="1" applyFont="1" applyFill="1" applyBorder="1"/>
    <xf numFmtId="4" fontId="1" fillId="2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3" fontId="4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164" fontId="4" fillId="2" borderId="6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 wrapText="1"/>
    </xf>
    <xf numFmtId="164" fontId="2" fillId="2" borderId="0" xfId="0" applyNumberFormat="1" applyFont="1" applyFill="1" applyAlignment="1">
      <alignment horizontal="center"/>
    </xf>
    <xf numFmtId="3" fontId="4" fillId="2" borderId="3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0" fontId="0" fillId="0" borderId="4" xfId="0" applyBorder="1"/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R226"/>
  <sheetViews>
    <sheetView tabSelected="1" view="pageBreakPreview" topLeftCell="A46" zoomScale="70" zoomScaleNormal="75" zoomScaleSheetLayoutView="70" workbookViewId="0">
      <selection activeCell="K69" sqref="K69"/>
    </sheetView>
  </sheetViews>
  <sheetFormatPr defaultColWidth="2.7109375" defaultRowHeight="15.75"/>
  <cols>
    <col min="1" max="2" width="2.7109375" style="1"/>
    <col min="3" max="3" width="7.28515625" style="7" customWidth="1"/>
    <col min="4" max="4" width="65.28515625" style="1" customWidth="1"/>
    <col min="5" max="5" width="8.42578125" style="27" customWidth="1"/>
    <col min="6" max="6" width="6.140625" style="27" customWidth="1"/>
    <col min="7" max="7" width="6" style="27" customWidth="1"/>
    <col min="8" max="8" width="5.85546875" style="27" customWidth="1"/>
    <col min="9" max="9" width="8.5703125" style="27" customWidth="1"/>
    <col min="10" max="10" width="18.140625" style="17" customWidth="1"/>
    <col min="11" max="12" width="17.85546875" style="17" customWidth="1"/>
    <col min="13" max="13" width="19.5703125" style="17" customWidth="1"/>
    <col min="14" max="14" width="47.42578125" style="1" customWidth="1"/>
    <col min="15" max="15" width="22.85546875" style="1" customWidth="1"/>
    <col min="16" max="17" width="2.7109375" style="1"/>
    <col min="18" max="18" width="2.5703125" style="1" customWidth="1"/>
    <col min="19" max="16384" width="2.7109375" style="1"/>
  </cols>
  <sheetData>
    <row r="1" spans="3:18">
      <c r="L1" s="41" t="s">
        <v>90</v>
      </c>
      <c r="M1" s="42"/>
    </row>
    <row r="2" spans="3:18">
      <c r="L2" s="42"/>
      <c r="M2" s="42"/>
    </row>
    <row r="3" spans="3:18" ht="63" customHeight="1">
      <c r="L3" s="42"/>
      <c r="M3" s="42"/>
    </row>
    <row r="4" spans="3:18" ht="99" customHeight="1">
      <c r="C4" s="6"/>
      <c r="D4" s="2"/>
      <c r="E4" s="18"/>
      <c r="F4" s="19"/>
      <c r="G4" s="18"/>
      <c r="H4" s="18"/>
      <c r="I4" s="18"/>
      <c r="J4" s="31"/>
      <c r="K4" s="31"/>
      <c r="L4" s="70" t="s">
        <v>78</v>
      </c>
      <c r="M4" s="70"/>
    </row>
    <row r="5" spans="3:18" ht="24.75" customHeight="1">
      <c r="D5" s="55" t="s">
        <v>4</v>
      </c>
      <c r="E5" s="55"/>
      <c r="F5" s="55"/>
      <c r="G5" s="55"/>
      <c r="H5" s="55"/>
      <c r="I5" s="55"/>
      <c r="J5" s="55"/>
      <c r="K5" s="55"/>
      <c r="L5" s="55"/>
      <c r="M5" s="55"/>
    </row>
    <row r="6" spans="3:18" ht="28.5" customHeight="1">
      <c r="D6" s="55" t="s">
        <v>33</v>
      </c>
      <c r="E6" s="56"/>
      <c r="F6" s="56"/>
      <c r="G6" s="56"/>
      <c r="H6" s="56"/>
      <c r="I6" s="56"/>
      <c r="J6" s="56"/>
      <c r="K6" s="56"/>
      <c r="L6" s="56"/>
      <c r="M6" s="56"/>
    </row>
    <row r="7" spans="3:18" ht="24" customHeight="1">
      <c r="D7" s="57"/>
      <c r="E7" s="57"/>
      <c r="F7" s="57"/>
      <c r="G7" s="57"/>
      <c r="H7" s="57"/>
      <c r="I7" s="57"/>
      <c r="J7" s="57"/>
      <c r="K7" s="57"/>
      <c r="L7" s="57"/>
      <c r="M7" s="57"/>
    </row>
    <row r="8" spans="3:18" ht="72" customHeight="1">
      <c r="C8" s="53" t="s">
        <v>5</v>
      </c>
      <c r="D8" s="58" t="s">
        <v>38</v>
      </c>
      <c r="E8" s="60" t="s">
        <v>66</v>
      </c>
      <c r="F8" s="61"/>
      <c r="G8" s="61"/>
      <c r="H8" s="61"/>
      <c r="I8" s="62"/>
      <c r="J8" s="63" t="s">
        <v>26</v>
      </c>
      <c r="K8" s="64"/>
      <c r="L8" s="64"/>
      <c r="M8" s="65" t="s">
        <v>79</v>
      </c>
    </row>
    <row r="9" spans="3:18" ht="114.75" customHeight="1">
      <c r="C9" s="54"/>
      <c r="D9" s="59"/>
      <c r="E9" s="20" t="s">
        <v>64</v>
      </c>
      <c r="F9" s="20" t="s">
        <v>40</v>
      </c>
      <c r="G9" s="20" t="s">
        <v>63</v>
      </c>
      <c r="H9" s="20" t="s">
        <v>28</v>
      </c>
      <c r="I9" s="20" t="s">
        <v>29</v>
      </c>
      <c r="J9" s="14" t="s">
        <v>55</v>
      </c>
      <c r="K9" s="14" t="s">
        <v>61</v>
      </c>
      <c r="L9" s="34" t="s">
        <v>65</v>
      </c>
      <c r="M9" s="65"/>
      <c r="N9" s="9" t="e">
        <f>42752762.93-#REF!</f>
        <v>#REF!</v>
      </c>
    </row>
    <row r="10" spans="3:18" ht="60" customHeight="1">
      <c r="C10" s="68"/>
      <c r="D10" s="11" t="s">
        <v>31</v>
      </c>
      <c r="E10" s="20"/>
      <c r="F10" s="20"/>
      <c r="G10" s="20"/>
      <c r="H10" s="20"/>
      <c r="I10" s="20"/>
      <c r="J10" s="14"/>
      <c r="K10" s="14"/>
      <c r="L10" s="14"/>
      <c r="M10" s="50"/>
      <c r="N10" s="1">
        <v>7809073.29</v>
      </c>
    </row>
    <row r="11" spans="3:18" s="5" customFormat="1" ht="24" customHeight="1">
      <c r="C11" s="69"/>
      <c r="D11" s="3" t="s">
        <v>15</v>
      </c>
      <c r="E11" s="21">
        <v>921</v>
      </c>
      <c r="F11" s="21">
        <v>21</v>
      </c>
      <c r="G11" s="21" t="s">
        <v>36</v>
      </c>
      <c r="H11" s="21" t="s">
        <v>36</v>
      </c>
      <c r="I11" s="21" t="s">
        <v>36</v>
      </c>
      <c r="J11" s="15">
        <f>J17+J23+J29+J35+J41+J47+J59+J65+J71+J95+J101+J107+J113+J119+J125+J131+J137+J143+J149+J167+J173+J179+J185+J203+J209</f>
        <v>689965</v>
      </c>
      <c r="K11" s="15">
        <f>K17+K23+K29+K35+K41+K47+K59+K65+K71+K95+K101+K107+K113+K119+K125+K131+K137+K143+K149+K167+K173+K179+K185+K203+K209</f>
        <v>759022</v>
      </c>
      <c r="L11" s="15">
        <f>L17+L23+L29+L35+L41+L47+L59+L65+L71+L95+L101+L107+L113+L119+L125+L131+L137+L143+L149+L167+L173+L179+L185+L203+L209</f>
        <v>829255</v>
      </c>
      <c r="M11" s="51"/>
      <c r="N11" s="10">
        <f t="shared" ref="N11:N14" si="0">J11+K11+L11</f>
        <v>2278242</v>
      </c>
    </row>
    <row r="12" spans="3:18" s="5" customFormat="1" ht="32.25" customHeight="1">
      <c r="C12" s="69"/>
      <c r="D12" s="3" t="s">
        <v>1</v>
      </c>
      <c r="E12" s="21">
        <v>921</v>
      </c>
      <c r="F12" s="21">
        <v>21</v>
      </c>
      <c r="G12" s="21" t="s">
        <v>36</v>
      </c>
      <c r="H12" s="21" t="s">
        <v>36</v>
      </c>
      <c r="I12" s="21" t="s">
        <v>36</v>
      </c>
      <c r="J12" s="15">
        <f>J18+J24+J30+J36+J42+J48+J60+J66+J96+J102+J108+J114+J120+J126+J132+J138+J144+J150+J168+J174+J180+J186+J204+J210</f>
        <v>27200764.519400001</v>
      </c>
      <c r="K12" s="15">
        <f>K18+K24+K30+K36+K42+K48+K60+K66+K96+K102+K108+K114+K120+K126+K132+K138+K144+K150+K168+K174+K180+K186+K204+K210</f>
        <v>14331285.1548</v>
      </c>
      <c r="L12" s="15">
        <f>L18+L24+L30+L36+L42+L48+L60+L66+L96+L102+L108+L114+L120+L126+L132+L138+L144+L150+L168+L174+L180+L186+L204+L210</f>
        <v>13702021.999599999</v>
      </c>
      <c r="M12" s="51"/>
      <c r="N12" s="10">
        <f t="shared" si="0"/>
        <v>55234071.673799999</v>
      </c>
    </row>
    <row r="13" spans="3:18" s="5" customFormat="1" ht="33" customHeight="1">
      <c r="C13" s="69"/>
      <c r="D13" s="3" t="s">
        <v>2</v>
      </c>
      <c r="E13" s="21">
        <v>921</v>
      </c>
      <c r="F13" s="21">
        <v>21</v>
      </c>
      <c r="G13" s="21" t="s">
        <v>36</v>
      </c>
      <c r="H13" s="21" t="s">
        <v>36</v>
      </c>
      <c r="I13" s="21" t="s">
        <v>36</v>
      </c>
      <c r="J13" s="15">
        <f>J19+J25+J31+J37+J43+J49+J61+J67+J97+J103+J109+J115+J121+J127+J133+J139+J145+J151+J169+J175+J181+J187+J205+J211+J193+J199</f>
        <v>27865067.760599997</v>
      </c>
      <c r="K13" s="15">
        <f>K19+K25+K31+K37+K43+K49+K61+K67+K97+K103+K109+K115+K121+K127+K133+K139+K145+K151+K169+K175+K181+K187+K205+K211</f>
        <v>24267770.595200002</v>
      </c>
      <c r="L13" s="15">
        <f>L19+L25+L31+L37+L43+L49+L61+L67+L97+L103+L109+L115+L121+L127+L133+L139+L145+L151+L169+L175+L181+L187+L205+L211</f>
        <v>24573915.600400001</v>
      </c>
      <c r="M13" s="51"/>
      <c r="N13" s="10">
        <f>J13+K13+L13</f>
        <v>76706753.956200004</v>
      </c>
    </row>
    <row r="14" spans="3:18" s="5" customFormat="1" ht="30.75" customHeight="1">
      <c r="C14" s="69"/>
      <c r="D14" s="3" t="s">
        <v>0</v>
      </c>
      <c r="E14" s="21">
        <v>921</v>
      </c>
      <c r="F14" s="21">
        <v>21</v>
      </c>
      <c r="G14" s="21" t="s">
        <v>36</v>
      </c>
      <c r="H14" s="21" t="s">
        <v>36</v>
      </c>
      <c r="I14" s="21" t="s">
        <v>36</v>
      </c>
      <c r="J14" s="15">
        <f>J19+J26+J32+J38+J44+J50+J62+J68+J74+J98+J104+J110+J116+J122+J128+J134+J140+J146+J152+J170+J176+J182+J188+J206+J212</f>
        <v>0</v>
      </c>
      <c r="K14" s="15">
        <f>K19+K26+K32+K38+K44+K50+K62+K68+K74+K98+K104+K110+K116+K122+K128+K134+K140+K146+K152+K170+K176+K182+K188+K206+K212</f>
        <v>0</v>
      </c>
      <c r="L14" s="15">
        <f>L19+L26+L32+L38+L44+L50+L62+L68+L74+L98+L104+L110+L116+L122+L128+L134+L140+L146+L152+L170+L176+L182+L188+L206+L212</f>
        <v>0</v>
      </c>
      <c r="M14" s="51"/>
      <c r="N14" s="10">
        <f t="shared" si="0"/>
        <v>0</v>
      </c>
    </row>
    <row r="15" spans="3:18" ht="17.25" customHeight="1">
      <c r="C15" s="54"/>
      <c r="D15" s="4" t="s">
        <v>3</v>
      </c>
      <c r="E15" s="22"/>
      <c r="F15" s="22"/>
      <c r="G15" s="22"/>
      <c r="H15" s="22"/>
      <c r="I15" s="22"/>
      <c r="J15" s="15">
        <f>SUM(J11:J14)</f>
        <v>55755797.280000001</v>
      </c>
      <c r="K15" s="15">
        <f t="shared" ref="K15" si="1">SUM(K11:K14)</f>
        <v>39358077.75</v>
      </c>
      <c r="L15" s="15">
        <f>SUM(L11:L14)</f>
        <v>39105192.600000001</v>
      </c>
      <c r="M15" s="52"/>
      <c r="N15" s="10">
        <f>J15+K15+L15</f>
        <v>134219067.63</v>
      </c>
      <c r="O15" s="9">
        <f>N15+345986.36</f>
        <v>134565053.99000001</v>
      </c>
    </row>
    <row r="16" spans="3:18" ht="120.75" customHeight="1">
      <c r="C16" s="53" t="s">
        <v>6</v>
      </c>
      <c r="D16" s="11" t="s">
        <v>16</v>
      </c>
      <c r="E16" s="22"/>
      <c r="F16" s="22"/>
      <c r="G16" s="22"/>
      <c r="H16" s="22"/>
      <c r="I16" s="22"/>
      <c r="J16" s="15"/>
      <c r="K16" s="15"/>
      <c r="L16" s="15"/>
      <c r="M16" s="39">
        <v>3</v>
      </c>
      <c r="N16" s="9">
        <f>L15-226213000.3</f>
        <v>-187107807.70000002</v>
      </c>
      <c r="R16" s="1" t="s">
        <v>52</v>
      </c>
    </row>
    <row r="17" spans="3:13" ht="30" customHeight="1">
      <c r="C17" s="66"/>
      <c r="D17" s="3" t="s">
        <v>15</v>
      </c>
      <c r="E17" s="21"/>
      <c r="F17" s="21"/>
      <c r="G17" s="21"/>
      <c r="H17" s="21"/>
      <c r="I17" s="21"/>
      <c r="J17" s="16">
        <v>0</v>
      </c>
      <c r="K17" s="16">
        <v>0</v>
      </c>
      <c r="L17" s="16">
        <v>0</v>
      </c>
      <c r="M17" s="40"/>
    </row>
    <row r="18" spans="3:13">
      <c r="C18" s="66"/>
      <c r="D18" s="3" t="s">
        <v>1</v>
      </c>
      <c r="E18" s="21">
        <v>921</v>
      </c>
      <c r="F18" s="21">
        <v>21</v>
      </c>
      <c r="G18" s="21">
        <v>0</v>
      </c>
      <c r="H18" s="21">
        <v>11</v>
      </c>
      <c r="I18" s="21">
        <v>12023</v>
      </c>
      <c r="J18" s="16">
        <v>200</v>
      </c>
      <c r="K18" s="16">
        <v>200</v>
      </c>
      <c r="L18" s="16">
        <v>200</v>
      </c>
      <c r="M18" s="40"/>
    </row>
    <row r="19" spans="3:13">
      <c r="C19" s="66"/>
      <c r="D19" s="3" t="s">
        <v>2</v>
      </c>
      <c r="E19" s="21"/>
      <c r="F19" s="21"/>
      <c r="G19" s="21"/>
      <c r="H19" s="21"/>
      <c r="I19" s="21"/>
      <c r="J19" s="16">
        <v>0</v>
      </c>
      <c r="K19" s="16">
        <v>0</v>
      </c>
      <c r="L19" s="16">
        <v>0</v>
      </c>
      <c r="M19" s="40"/>
    </row>
    <row r="20" spans="3:13">
      <c r="C20" s="66"/>
      <c r="D20" s="3" t="s">
        <v>0</v>
      </c>
      <c r="E20" s="23"/>
      <c r="F20" s="23"/>
      <c r="G20" s="23"/>
      <c r="H20" s="23"/>
      <c r="I20" s="23"/>
      <c r="J20" s="16">
        <v>0</v>
      </c>
      <c r="K20" s="16">
        <v>0</v>
      </c>
      <c r="L20" s="16">
        <v>0</v>
      </c>
      <c r="M20" s="40"/>
    </row>
    <row r="21" spans="3:13" ht="24.75" customHeight="1">
      <c r="C21" s="67"/>
      <c r="D21" s="4" t="s">
        <v>3</v>
      </c>
      <c r="E21" s="22"/>
      <c r="F21" s="22"/>
      <c r="G21" s="22"/>
      <c r="H21" s="22"/>
      <c r="I21" s="22"/>
      <c r="J21" s="15">
        <f>J17+J18+J19+J20</f>
        <v>200</v>
      </c>
      <c r="K21" s="15">
        <f t="shared" ref="K21:L21" si="2">K17+K18+K19+K20</f>
        <v>200</v>
      </c>
      <c r="L21" s="15">
        <f t="shared" si="2"/>
        <v>200</v>
      </c>
      <c r="M21" s="46"/>
    </row>
    <row r="22" spans="3:13" ht="74.25" customHeight="1">
      <c r="C22" s="53" t="s">
        <v>7</v>
      </c>
      <c r="D22" s="11" t="s">
        <v>9</v>
      </c>
      <c r="E22" s="22"/>
      <c r="F22" s="22"/>
      <c r="G22" s="22"/>
      <c r="H22" s="22"/>
      <c r="I22" s="22"/>
      <c r="J22" s="15"/>
      <c r="K22" s="15"/>
      <c r="L22" s="15"/>
      <c r="M22" s="43">
        <v>3</v>
      </c>
    </row>
    <row r="23" spans="3:13">
      <c r="C23" s="66"/>
      <c r="D23" s="3" t="s">
        <v>15</v>
      </c>
      <c r="E23" s="21">
        <v>921</v>
      </c>
      <c r="F23" s="21">
        <v>21</v>
      </c>
      <c r="G23" s="21">
        <v>0</v>
      </c>
      <c r="H23" s="21">
        <v>11</v>
      </c>
      <c r="I23" s="21">
        <v>51180</v>
      </c>
      <c r="J23" s="16">
        <v>689965</v>
      </c>
      <c r="K23" s="16">
        <v>759022</v>
      </c>
      <c r="L23" s="16">
        <v>829255</v>
      </c>
      <c r="M23" s="44"/>
    </row>
    <row r="24" spans="3:13">
      <c r="C24" s="66"/>
      <c r="D24" s="3" t="s">
        <v>1</v>
      </c>
      <c r="E24" s="21"/>
      <c r="F24" s="21"/>
      <c r="G24" s="21"/>
      <c r="H24" s="21"/>
      <c r="I24" s="21"/>
      <c r="J24" s="16">
        <v>0</v>
      </c>
      <c r="K24" s="16">
        <v>0</v>
      </c>
      <c r="L24" s="16">
        <v>0</v>
      </c>
      <c r="M24" s="44"/>
    </row>
    <row r="25" spans="3:13">
      <c r="C25" s="66"/>
      <c r="D25" s="3" t="s">
        <v>2</v>
      </c>
      <c r="E25" s="21"/>
      <c r="F25" s="21"/>
      <c r="G25" s="21"/>
      <c r="H25" s="21"/>
      <c r="I25" s="21"/>
      <c r="J25" s="16">
        <v>0</v>
      </c>
      <c r="K25" s="16">
        <v>0</v>
      </c>
      <c r="L25" s="16">
        <v>0</v>
      </c>
      <c r="M25" s="44"/>
    </row>
    <row r="26" spans="3:13">
      <c r="C26" s="66"/>
      <c r="D26" s="3" t="s">
        <v>0</v>
      </c>
      <c r="E26" s="21"/>
      <c r="F26" s="21"/>
      <c r="G26" s="21"/>
      <c r="H26" s="21"/>
      <c r="I26" s="21"/>
      <c r="J26" s="16">
        <v>0</v>
      </c>
      <c r="K26" s="16">
        <v>0</v>
      </c>
      <c r="L26" s="16">
        <v>0</v>
      </c>
      <c r="M26" s="44"/>
    </row>
    <row r="27" spans="3:13">
      <c r="C27" s="67"/>
      <c r="D27" s="4" t="s">
        <v>3</v>
      </c>
      <c r="E27" s="21"/>
      <c r="F27" s="21"/>
      <c r="G27" s="21"/>
      <c r="H27" s="21"/>
      <c r="I27" s="21"/>
      <c r="J27" s="15">
        <f>J23+J24+J25+J26</f>
        <v>689965</v>
      </c>
      <c r="K27" s="15">
        <f>K23+K24+K25+K26</f>
        <v>759022</v>
      </c>
      <c r="L27" s="15">
        <f>L23+L24+L25+L26</f>
        <v>829255</v>
      </c>
      <c r="M27" s="45"/>
    </row>
    <row r="28" spans="3:13" ht="46.5" customHeight="1">
      <c r="C28" s="53" t="s">
        <v>8</v>
      </c>
      <c r="D28" s="11" t="s">
        <v>25</v>
      </c>
      <c r="E28" s="21"/>
      <c r="F28" s="21"/>
      <c r="G28" s="21"/>
      <c r="H28" s="21"/>
      <c r="I28" s="21"/>
      <c r="J28" s="15"/>
      <c r="K28" s="15"/>
      <c r="L28" s="15"/>
      <c r="M28" s="43">
        <v>3</v>
      </c>
    </row>
    <row r="29" spans="3:13">
      <c r="C29" s="66"/>
      <c r="D29" s="3" t="s">
        <v>15</v>
      </c>
      <c r="E29" s="21"/>
      <c r="F29" s="21"/>
      <c r="G29" s="21"/>
      <c r="H29" s="21"/>
      <c r="I29" s="21"/>
      <c r="J29" s="16">
        <v>0</v>
      </c>
      <c r="K29" s="16">
        <v>0</v>
      </c>
      <c r="L29" s="16">
        <v>0</v>
      </c>
      <c r="M29" s="44"/>
    </row>
    <row r="30" spans="3:13">
      <c r="C30" s="66"/>
      <c r="D30" s="3" t="s">
        <v>1</v>
      </c>
      <c r="E30" s="21"/>
      <c r="F30" s="21"/>
      <c r="G30" s="21"/>
      <c r="H30" s="21"/>
      <c r="I30" s="21"/>
      <c r="J30" s="16">
        <v>0</v>
      </c>
      <c r="K30" s="16">
        <v>0</v>
      </c>
      <c r="L30" s="16">
        <v>0</v>
      </c>
      <c r="M30" s="44"/>
    </row>
    <row r="31" spans="3:13">
      <c r="C31" s="66"/>
      <c r="D31" s="3" t="s">
        <v>2</v>
      </c>
      <c r="E31" s="21">
        <v>921</v>
      </c>
      <c r="F31" s="21">
        <v>21</v>
      </c>
      <c r="G31" s="21">
        <v>0</v>
      </c>
      <c r="H31" s="21">
        <v>12</v>
      </c>
      <c r="I31" s="21">
        <v>81410</v>
      </c>
      <c r="J31" s="16">
        <v>11000</v>
      </c>
      <c r="K31" s="16">
        <v>11000</v>
      </c>
      <c r="L31" s="16">
        <v>11000</v>
      </c>
      <c r="M31" s="44"/>
    </row>
    <row r="32" spans="3:13">
      <c r="C32" s="66"/>
      <c r="D32" s="3" t="s">
        <v>0</v>
      </c>
      <c r="E32" s="21"/>
      <c r="F32" s="21"/>
      <c r="G32" s="21"/>
      <c r="H32" s="21"/>
      <c r="I32" s="21"/>
      <c r="J32" s="16">
        <v>0</v>
      </c>
      <c r="K32" s="16">
        <v>0</v>
      </c>
      <c r="L32" s="16">
        <v>0</v>
      </c>
      <c r="M32" s="44"/>
    </row>
    <row r="33" spans="3:13" ht="24.75" customHeight="1">
      <c r="C33" s="67"/>
      <c r="D33" s="4" t="s">
        <v>3</v>
      </c>
      <c r="E33" s="21"/>
      <c r="F33" s="21"/>
      <c r="G33" s="21"/>
      <c r="H33" s="21"/>
      <c r="I33" s="21"/>
      <c r="J33" s="15">
        <f t="shared" ref="J33:L33" si="3">J29+J30+J31+J32</f>
        <v>11000</v>
      </c>
      <c r="K33" s="15">
        <f t="shared" si="3"/>
        <v>11000</v>
      </c>
      <c r="L33" s="15">
        <f t="shared" si="3"/>
        <v>11000</v>
      </c>
      <c r="M33" s="45"/>
    </row>
    <row r="34" spans="3:13" ht="96" customHeight="1">
      <c r="C34" s="53" t="s">
        <v>10</v>
      </c>
      <c r="D34" s="11" t="s">
        <v>17</v>
      </c>
      <c r="E34" s="21"/>
      <c r="F34" s="21"/>
      <c r="G34" s="21"/>
      <c r="H34" s="21"/>
      <c r="I34" s="21"/>
      <c r="J34" s="15"/>
      <c r="K34" s="15"/>
      <c r="L34" s="15"/>
      <c r="M34" s="43">
        <v>3</v>
      </c>
    </row>
    <row r="35" spans="3:13">
      <c r="C35" s="66"/>
      <c r="D35" s="3" t="s">
        <v>15</v>
      </c>
      <c r="E35" s="21"/>
      <c r="F35" s="21"/>
      <c r="G35" s="21"/>
      <c r="H35" s="21"/>
      <c r="I35" s="21"/>
      <c r="J35" s="16">
        <v>0</v>
      </c>
      <c r="K35" s="16">
        <v>0</v>
      </c>
      <c r="L35" s="16">
        <v>0</v>
      </c>
      <c r="M35" s="44"/>
    </row>
    <row r="36" spans="3:13">
      <c r="C36" s="66"/>
      <c r="D36" s="3" t="s">
        <v>1</v>
      </c>
      <c r="E36" s="21"/>
      <c r="F36" s="21"/>
      <c r="G36" s="21"/>
      <c r="H36" s="21"/>
      <c r="I36" s="21"/>
      <c r="J36" s="16">
        <v>0</v>
      </c>
      <c r="K36" s="16">
        <v>0</v>
      </c>
      <c r="L36" s="16">
        <v>0</v>
      </c>
      <c r="M36" s="44"/>
    </row>
    <row r="37" spans="3:13">
      <c r="C37" s="66"/>
      <c r="D37" s="3" t="s">
        <v>2</v>
      </c>
      <c r="E37" s="21">
        <v>921</v>
      </c>
      <c r="F37" s="21">
        <v>21</v>
      </c>
      <c r="G37" s="21">
        <v>0</v>
      </c>
      <c r="H37" s="21">
        <v>13</v>
      </c>
      <c r="I37" s="21">
        <v>81110</v>
      </c>
      <c r="J37" s="16">
        <v>6759</v>
      </c>
      <c r="K37" s="16">
        <v>6759</v>
      </c>
      <c r="L37" s="16">
        <v>6759</v>
      </c>
      <c r="M37" s="44"/>
    </row>
    <row r="38" spans="3:13">
      <c r="C38" s="66"/>
      <c r="D38" s="3" t="s">
        <v>0</v>
      </c>
      <c r="E38" s="21"/>
      <c r="F38" s="21"/>
      <c r="G38" s="21"/>
      <c r="H38" s="21"/>
      <c r="I38" s="21"/>
      <c r="J38" s="16">
        <v>0</v>
      </c>
      <c r="K38" s="16">
        <v>0</v>
      </c>
      <c r="L38" s="16">
        <v>0</v>
      </c>
      <c r="M38" s="44"/>
    </row>
    <row r="39" spans="3:13">
      <c r="C39" s="67"/>
      <c r="D39" s="4" t="s">
        <v>3</v>
      </c>
      <c r="E39" s="21"/>
      <c r="F39" s="21"/>
      <c r="G39" s="21"/>
      <c r="H39" s="21"/>
      <c r="I39" s="21"/>
      <c r="J39" s="15">
        <f t="shared" ref="J39:L39" si="4">J35+J36+J37+J38</f>
        <v>6759</v>
      </c>
      <c r="K39" s="15">
        <f t="shared" si="4"/>
        <v>6759</v>
      </c>
      <c r="L39" s="15">
        <f t="shared" si="4"/>
        <v>6759</v>
      </c>
      <c r="M39" s="45"/>
    </row>
    <row r="40" spans="3:13" ht="21.75" customHeight="1">
      <c r="C40" s="53" t="s">
        <v>11</v>
      </c>
      <c r="D40" s="11" t="s">
        <v>18</v>
      </c>
      <c r="E40" s="21"/>
      <c r="F40" s="21"/>
      <c r="G40" s="21"/>
      <c r="H40" s="21"/>
      <c r="I40" s="21"/>
      <c r="J40" s="15"/>
      <c r="K40" s="15"/>
      <c r="L40" s="15"/>
      <c r="M40" s="43">
        <v>2</v>
      </c>
    </row>
    <row r="41" spans="3:13">
      <c r="C41" s="66"/>
      <c r="D41" s="3" t="s">
        <v>15</v>
      </c>
      <c r="E41" s="21"/>
      <c r="F41" s="21"/>
      <c r="G41" s="21"/>
      <c r="H41" s="21"/>
      <c r="I41" s="21"/>
      <c r="J41" s="16">
        <v>0</v>
      </c>
      <c r="K41" s="16">
        <v>0</v>
      </c>
      <c r="L41" s="16">
        <v>0</v>
      </c>
      <c r="M41" s="44"/>
    </row>
    <row r="42" spans="3:13">
      <c r="C42" s="66"/>
      <c r="D42" s="3" t="s">
        <v>1</v>
      </c>
      <c r="E42" s="21"/>
      <c r="F42" s="21"/>
      <c r="G42" s="21"/>
      <c r="H42" s="21"/>
      <c r="I42" s="21"/>
      <c r="J42" s="16">
        <v>0</v>
      </c>
      <c r="K42" s="16">
        <v>0</v>
      </c>
      <c r="L42" s="16">
        <v>0</v>
      </c>
      <c r="M42" s="44"/>
    </row>
    <row r="43" spans="3:13">
      <c r="C43" s="66"/>
      <c r="D43" s="3" t="s">
        <v>2</v>
      </c>
      <c r="E43" s="21">
        <v>921</v>
      </c>
      <c r="F43" s="21">
        <v>21</v>
      </c>
      <c r="G43" s="21">
        <v>0</v>
      </c>
      <c r="H43" s="21">
        <v>13</v>
      </c>
      <c r="I43" s="21">
        <v>83290</v>
      </c>
      <c r="J43" s="16">
        <v>316889.5</v>
      </c>
      <c r="K43" s="16">
        <v>333831.89</v>
      </c>
      <c r="L43" s="16">
        <v>383369.98</v>
      </c>
      <c r="M43" s="44"/>
    </row>
    <row r="44" spans="3:13">
      <c r="C44" s="66"/>
      <c r="D44" s="3" t="s">
        <v>0</v>
      </c>
      <c r="E44" s="21"/>
      <c r="F44" s="21"/>
      <c r="G44" s="21"/>
      <c r="H44" s="21"/>
      <c r="I44" s="21"/>
      <c r="J44" s="16">
        <v>0</v>
      </c>
      <c r="K44" s="16">
        <v>0</v>
      </c>
      <c r="L44" s="16">
        <v>0</v>
      </c>
      <c r="M44" s="44"/>
    </row>
    <row r="45" spans="3:13">
      <c r="C45" s="67"/>
      <c r="D45" s="4" t="s">
        <v>3</v>
      </c>
      <c r="E45" s="21"/>
      <c r="F45" s="21"/>
      <c r="G45" s="21"/>
      <c r="H45" s="21"/>
      <c r="I45" s="21"/>
      <c r="J45" s="15">
        <f t="shared" ref="J45:L45" si="5">J41+J42+J43+J44</f>
        <v>316889.5</v>
      </c>
      <c r="K45" s="15">
        <f t="shared" si="5"/>
        <v>333831.89</v>
      </c>
      <c r="L45" s="15">
        <f t="shared" si="5"/>
        <v>383369.98</v>
      </c>
      <c r="M45" s="45"/>
    </row>
    <row r="46" spans="3:13" ht="73.5" customHeight="1">
      <c r="C46" s="53" t="s">
        <v>12</v>
      </c>
      <c r="D46" s="11" t="s">
        <v>19</v>
      </c>
      <c r="E46" s="21"/>
      <c r="F46" s="21"/>
      <c r="G46" s="21"/>
      <c r="H46" s="21"/>
      <c r="I46" s="21"/>
      <c r="J46" s="15"/>
      <c r="K46" s="15"/>
      <c r="L46" s="15"/>
      <c r="M46" s="43">
        <v>2</v>
      </c>
    </row>
    <row r="47" spans="3:13">
      <c r="C47" s="66"/>
      <c r="D47" s="3" t="s">
        <v>15</v>
      </c>
      <c r="E47" s="21"/>
      <c r="F47" s="21"/>
      <c r="G47" s="21"/>
      <c r="H47" s="21"/>
      <c r="I47" s="21"/>
      <c r="J47" s="16">
        <v>0</v>
      </c>
      <c r="K47" s="16">
        <v>0</v>
      </c>
      <c r="L47" s="16">
        <v>0</v>
      </c>
      <c r="M47" s="44"/>
    </row>
    <row r="48" spans="3:13">
      <c r="C48" s="66"/>
      <c r="D48" s="3" t="s">
        <v>1</v>
      </c>
      <c r="E48" s="21"/>
      <c r="F48" s="21"/>
      <c r="G48" s="21"/>
      <c r="H48" s="21"/>
      <c r="I48" s="21"/>
      <c r="J48" s="16">
        <v>0</v>
      </c>
      <c r="K48" s="16">
        <v>0</v>
      </c>
      <c r="L48" s="16">
        <v>0</v>
      </c>
      <c r="M48" s="44"/>
    </row>
    <row r="49" spans="3:14">
      <c r="C49" s="66"/>
      <c r="D49" s="3" t="s">
        <v>2</v>
      </c>
      <c r="E49" s="21">
        <v>921</v>
      </c>
      <c r="F49" s="21">
        <v>21</v>
      </c>
      <c r="G49" s="21">
        <v>0</v>
      </c>
      <c r="H49" s="21">
        <v>14</v>
      </c>
      <c r="I49" s="21">
        <v>83300</v>
      </c>
      <c r="J49" s="16">
        <f>J57</f>
        <v>229060</v>
      </c>
      <c r="K49" s="16">
        <v>211408</v>
      </c>
      <c r="L49" s="16">
        <v>251408</v>
      </c>
      <c r="M49" s="44"/>
    </row>
    <row r="50" spans="3:14">
      <c r="C50" s="66"/>
      <c r="D50" s="3" t="s">
        <v>0</v>
      </c>
      <c r="E50" s="21"/>
      <c r="F50" s="21"/>
      <c r="G50" s="21"/>
      <c r="H50" s="21"/>
      <c r="I50" s="21"/>
      <c r="J50" s="16">
        <v>0</v>
      </c>
      <c r="K50" s="16">
        <v>0</v>
      </c>
      <c r="L50" s="16">
        <v>0</v>
      </c>
      <c r="M50" s="44"/>
    </row>
    <row r="51" spans="3:14">
      <c r="C51" s="67"/>
      <c r="D51" s="4" t="s">
        <v>3</v>
      </c>
      <c r="E51" s="21"/>
      <c r="F51" s="21"/>
      <c r="G51" s="21"/>
      <c r="H51" s="21"/>
      <c r="I51" s="21"/>
      <c r="J51" s="15">
        <f t="shared" ref="J51:L51" si="6">J47+J48+J49+J50</f>
        <v>229060</v>
      </c>
      <c r="K51" s="15">
        <f t="shared" si="6"/>
        <v>211408</v>
      </c>
      <c r="L51" s="15">
        <f t="shared" si="6"/>
        <v>251408</v>
      </c>
      <c r="M51" s="45"/>
    </row>
    <row r="52" spans="3:14" ht="31.5">
      <c r="C52" s="53" t="s">
        <v>56</v>
      </c>
      <c r="D52" s="11" t="s">
        <v>57</v>
      </c>
      <c r="E52" s="21"/>
      <c r="F52" s="21"/>
      <c r="G52" s="21"/>
      <c r="H52" s="21"/>
      <c r="I52" s="21"/>
      <c r="J52" s="15"/>
      <c r="K52" s="15"/>
      <c r="L52" s="15"/>
      <c r="M52" s="47"/>
    </row>
    <row r="53" spans="3:14">
      <c r="C53" s="66"/>
      <c r="D53" s="3" t="s">
        <v>15</v>
      </c>
      <c r="E53" s="21"/>
      <c r="F53" s="21"/>
      <c r="G53" s="21"/>
      <c r="H53" s="21"/>
      <c r="I53" s="21"/>
      <c r="J53" s="15">
        <v>0</v>
      </c>
      <c r="K53" s="15">
        <v>0</v>
      </c>
      <c r="L53" s="15">
        <v>0</v>
      </c>
      <c r="M53" s="48"/>
    </row>
    <row r="54" spans="3:14">
      <c r="C54" s="66"/>
      <c r="D54" s="3" t="s">
        <v>1</v>
      </c>
      <c r="E54" s="21"/>
      <c r="F54" s="21"/>
      <c r="G54" s="21"/>
      <c r="H54" s="21"/>
      <c r="I54" s="21"/>
      <c r="J54" s="15">
        <v>0</v>
      </c>
      <c r="K54" s="15">
        <v>0</v>
      </c>
      <c r="L54" s="15">
        <v>0</v>
      </c>
      <c r="M54" s="48"/>
    </row>
    <row r="55" spans="3:14">
      <c r="C55" s="66"/>
      <c r="D55" s="3" t="s">
        <v>2</v>
      </c>
      <c r="E55" s="21">
        <v>921</v>
      </c>
      <c r="F55" s="21">
        <v>21</v>
      </c>
      <c r="G55" s="21">
        <v>0</v>
      </c>
      <c r="H55" s="21">
        <v>14</v>
      </c>
      <c r="I55" s="21">
        <v>83300</v>
      </c>
      <c r="J55" s="15">
        <f>455842-226782</f>
        <v>229060</v>
      </c>
      <c r="K55" s="15">
        <f>K49</f>
        <v>211408</v>
      </c>
      <c r="L55" s="15">
        <f>L51</f>
        <v>251408</v>
      </c>
      <c r="M55" s="48"/>
    </row>
    <row r="56" spans="3:14">
      <c r="C56" s="66"/>
      <c r="D56" s="3" t="s">
        <v>0</v>
      </c>
      <c r="E56" s="21"/>
      <c r="F56" s="21"/>
      <c r="G56" s="21"/>
      <c r="H56" s="21"/>
      <c r="I56" s="21"/>
      <c r="J56" s="15">
        <v>0</v>
      </c>
      <c r="K56" s="15">
        <v>0</v>
      </c>
      <c r="L56" s="15">
        <v>0</v>
      </c>
      <c r="M56" s="48"/>
    </row>
    <row r="57" spans="3:14">
      <c r="C57" s="67"/>
      <c r="D57" s="4" t="s">
        <v>3</v>
      </c>
      <c r="E57" s="21"/>
      <c r="F57" s="21"/>
      <c r="G57" s="21"/>
      <c r="H57" s="21"/>
      <c r="I57" s="21"/>
      <c r="J57" s="15">
        <f t="shared" ref="J57:K57" si="7">SUM(J53:J56)</f>
        <v>229060</v>
      </c>
      <c r="K57" s="15">
        <f t="shared" si="7"/>
        <v>211408</v>
      </c>
      <c r="L57" s="15">
        <f>L55</f>
        <v>251408</v>
      </c>
      <c r="M57" s="49"/>
    </row>
    <row r="58" spans="3:14" ht="54.75" customHeight="1">
      <c r="C58" s="53" t="s">
        <v>13</v>
      </c>
      <c r="D58" s="11" t="s">
        <v>20</v>
      </c>
      <c r="E58" s="21"/>
      <c r="F58" s="21"/>
      <c r="G58" s="21"/>
      <c r="H58" s="21"/>
      <c r="I58" s="21"/>
      <c r="J58" s="15"/>
      <c r="K58" s="15"/>
      <c r="L58" s="15" t="s">
        <v>52</v>
      </c>
      <c r="M58" s="43">
        <v>1</v>
      </c>
    </row>
    <row r="59" spans="3:14">
      <c r="C59" s="71"/>
      <c r="D59" s="3" t="s">
        <v>15</v>
      </c>
      <c r="E59" s="21"/>
      <c r="F59" s="21"/>
      <c r="G59" s="21"/>
      <c r="H59" s="21"/>
      <c r="I59" s="21"/>
      <c r="J59" s="16">
        <v>0</v>
      </c>
      <c r="K59" s="16">
        <v>0</v>
      </c>
      <c r="L59" s="16">
        <v>0</v>
      </c>
      <c r="M59" s="44"/>
      <c r="N59" s="9" t="e">
        <f>K63+K69+#REF!</f>
        <v>#REF!</v>
      </c>
    </row>
    <row r="60" spans="3:14">
      <c r="C60" s="71"/>
      <c r="D60" s="3" t="s">
        <v>1</v>
      </c>
      <c r="E60" s="21"/>
      <c r="F60" s="21"/>
      <c r="G60" s="21"/>
      <c r="H60" s="21"/>
      <c r="I60" s="21"/>
      <c r="J60" s="16">
        <v>0</v>
      </c>
      <c r="K60" s="16">
        <v>0</v>
      </c>
      <c r="L60" s="16">
        <v>0</v>
      </c>
      <c r="M60" s="44"/>
      <c r="N60" s="9" t="e">
        <f>57923472.81-N59</f>
        <v>#REF!</v>
      </c>
    </row>
    <row r="61" spans="3:14">
      <c r="C61" s="71"/>
      <c r="D61" s="3" t="s">
        <v>2</v>
      </c>
      <c r="E61" s="21">
        <v>921</v>
      </c>
      <c r="F61" s="21">
        <v>21</v>
      </c>
      <c r="G61" s="21">
        <v>0</v>
      </c>
      <c r="H61" s="21">
        <v>15</v>
      </c>
      <c r="I61" s="21">
        <v>81610</v>
      </c>
      <c r="J61" s="16">
        <f>11054858.45+834129.58</f>
        <v>11888988.029999999</v>
      </c>
      <c r="K61" s="16">
        <v>11466970.98</v>
      </c>
      <c r="L61" s="16">
        <v>11823430.98</v>
      </c>
      <c r="M61" s="44"/>
      <c r="N61" s="8"/>
    </row>
    <row r="62" spans="3:14">
      <c r="C62" s="71"/>
      <c r="D62" s="3" t="s">
        <v>0</v>
      </c>
      <c r="E62" s="21"/>
      <c r="F62" s="21"/>
      <c r="G62" s="21"/>
      <c r="H62" s="21"/>
      <c r="I62" s="21"/>
      <c r="J62" s="16">
        <v>0</v>
      </c>
      <c r="K62" s="16">
        <v>0</v>
      </c>
      <c r="L62" s="16">
        <v>0</v>
      </c>
      <c r="M62" s="44"/>
      <c r="N62" s="9">
        <f>K63+K69</f>
        <v>25448422</v>
      </c>
    </row>
    <row r="63" spans="3:14">
      <c r="C63" s="72"/>
      <c r="D63" s="4" t="s">
        <v>3</v>
      </c>
      <c r="E63" s="21"/>
      <c r="F63" s="21"/>
      <c r="G63" s="21"/>
      <c r="H63" s="21"/>
      <c r="I63" s="21"/>
      <c r="J63" s="15">
        <f t="shared" ref="J63:L63" si="8">J59+J60+J61+J62</f>
        <v>11888988.029999999</v>
      </c>
      <c r="K63" s="15">
        <f t="shared" si="8"/>
        <v>11466970.98</v>
      </c>
      <c r="L63" s="15">
        <f t="shared" si="8"/>
        <v>11823430.98</v>
      </c>
      <c r="M63" s="45"/>
      <c r="N63" s="9" t="e">
        <f>#REF!+#REF!+#REF!</f>
        <v>#REF!</v>
      </c>
    </row>
    <row r="64" spans="3:14" ht="47.25">
      <c r="C64" s="53" t="s">
        <v>14</v>
      </c>
      <c r="D64" s="11" t="s">
        <v>41</v>
      </c>
      <c r="E64" s="21"/>
      <c r="F64" s="21"/>
      <c r="G64" s="21"/>
      <c r="H64" s="21"/>
      <c r="I64" s="21"/>
      <c r="J64" s="15"/>
      <c r="K64" s="15"/>
      <c r="L64" s="15"/>
      <c r="M64" s="43">
        <v>1</v>
      </c>
      <c r="N64" s="9" t="e">
        <f>L63+L69+#REF!+#REF!</f>
        <v>#REF!</v>
      </c>
    </row>
    <row r="65" spans="3:14">
      <c r="C65" s="66"/>
      <c r="D65" s="3" t="s">
        <v>15</v>
      </c>
      <c r="E65" s="21"/>
      <c r="F65" s="21"/>
      <c r="G65" s="21"/>
      <c r="H65" s="21"/>
      <c r="I65" s="21"/>
      <c r="J65" s="15">
        <v>0</v>
      </c>
      <c r="K65" s="15">
        <v>0</v>
      </c>
      <c r="L65" s="15">
        <f>L89</f>
        <v>0</v>
      </c>
      <c r="M65" s="44"/>
      <c r="N65" s="9"/>
    </row>
    <row r="66" spans="3:14">
      <c r="C66" s="66"/>
      <c r="D66" s="3" t="s">
        <v>1</v>
      </c>
      <c r="E66" s="21">
        <v>921</v>
      </c>
      <c r="F66" s="21">
        <v>21</v>
      </c>
      <c r="G66" s="21">
        <v>0</v>
      </c>
      <c r="H66" s="21">
        <v>15</v>
      </c>
      <c r="I66" s="21" t="s">
        <v>30</v>
      </c>
      <c r="J66" s="15">
        <f>J72+J78+J84</f>
        <v>22672327</v>
      </c>
      <c r="K66" s="15">
        <f>K72+K90</f>
        <v>13701822</v>
      </c>
      <c r="L66" s="15">
        <f t="shared" ref="L66:L69" si="9">L90</f>
        <v>13701821.999599999</v>
      </c>
      <c r="M66" s="44"/>
      <c r="N66" s="9"/>
    </row>
    <row r="67" spans="3:14">
      <c r="C67" s="66"/>
      <c r="D67" s="3" t="s">
        <v>2</v>
      </c>
      <c r="E67" s="21">
        <v>921</v>
      </c>
      <c r="F67" s="21">
        <v>21</v>
      </c>
      <c r="G67" s="21">
        <v>0</v>
      </c>
      <c r="H67" s="21">
        <v>15</v>
      </c>
      <c r="I67" s="21" t="s">
        <v>30</v>
      </c>
      <c r="J67" s="15">
        <f>J73+J79+J85</f>
        <v>462700.54999999981</v>
      </c>
      <c r="K67" s="15">
        <f>K73+K91</f>
        <v>279629.02</v>
      </c>
      <c r="L67" s="15">
        <f t="shared" si="9"/>
        <v>279629.02039999998</v>
      </c>
      <c r="M67" s="44"/>
      <c r="N67" s="9"/>
    </row>
    <row r="68" spans="3:14">
      <c r="C68" s="66"/>
      <c r="D68" s="3" t="s">
        <v>0</v>
      </c>
      <c r="E68" s="21"/>
      <c r="F68" s="21"/>
      <c r="G68" s="21"/>
      <c r="H68" s="21"/>
      <c r="I68" s="21"/>
      <c r="J68" s="15">
        <f>J74</f>
        <v>0</v>
      </c>
      <c r="K68" s="15">
        <f t="shared" ref="K68" si="10">K74</f>
        <v>0</v>
      </c>
      <c r="L68" s="15">
        <f t="shared" si="9"/>
        <v>0</v>
      </c>
      <c r="M68" s="44"/>
      <c r="N68" s="9"/>
    </row>
    <row r="69" spans="3:14">
      <c r="C69" s="67"/>
      <c r="D69" s="4" t="s">
        <v>3</v>
      </c>
      <c r="E69" s="21"/>
      <c r="F69" s="21"/>
      <c r="G69" s="21"/>
      <c r="H69" s="21"/>
      <c r="I69" s="21"/>
      <c r="J69" s="15">
        <f>J65+J66+J67+J68</f>
        <v>23135027.550000001</v>
      </c>
      <c r="K69" s="15">
        <f>K75+K93</f>
        <v>13981451.02</v>
      </c>
      <c r="L69" s="15">
        <f t="shared" si="9"/>
        <v>13981451.02</v>
      </c>
      <c r="M69" s="45"/>
      <c r="N69" s="9">
        <f>J69-38067.19-12771566.33-22892.15-3856924.46-17000-5735302.1</f>
        <v>693275.31999999937</v>
      </c>
    </row>
    <row r="70" spans="3:14" ht="63">
      <c r="C70" s="53" t="s">
        <v>53</v>
      </c>
      <c r="D70" s="11" t="s">
        <v>62</v>
      </c>
      <c r="E70" s="21"/>
      <c r="F70" s="21"/>
      <c r="G70" s="21"/>
      <c r="H70" s="21"/>
      <c r="I70" s="21"/>
      <c r="J70" s="15"/>
      <c r="K70" s="15"/>
      <c r="L70" s="15"/>
      <c r="M70" s="43"/>
    </row>
    <row r="71" spans="3:14">
      <c r="C71" s="66"/>
      <c r="D71" s="3" t="s">
        <v>15</v>
      </c>
      <c r="E71" s="21"/>
      <c r="F71" s="21"/>
      <c r="G71" s="21"/>
      <c r="H71" s="21"/>
      <c r="I71" s="21"/>
      <c r="J71" s="15">
        <v>0</v>
      </c>
      <c r="K71" s="15">
        <v>0</v>
      </c>
      <c r="L71" s="15">
        <v>0</v>
      </c>
      <c r="M71" s="44"/>
    </row>
    <row r="72" spans="3:14">
      <c r="C72" s="66"/>
      <c r="D72" s="3" t="s">
        <v>1</v>
      </c>
      <c r="E72" s="21">
        <v>921</v>
      </c>
      <c r="F72" s="21">
        <v>21</v>
      </c>
      <c r="G72" s="21">
        <v>0</v>
      </c>
      <c r="H72" s="21">
        <v>15</v>
      </c>
      <c r="I72" s="21" t="s">
        <v>30</v>
      </c>
      <c r="J72" s="15">
        <v>5706126</v>
      </c>
      <c r="K72" s="15">
        <f>K75-K73</f>
        <v>5637256.0579999993</v>
      </c>
      <c r="L72" s="15">
        <v>0</v>
      </c>
      <c r="M72" s="44"/>
    </row>
    <row r="73" spans="3:14">
      <c r="C73" s="66"/>
      <c r="D73" s="3" t="s">
        <v>2</v>
      </c>
      <c r="E73" s="21">
        <v>921</v>
      </c>
      <c r="F73" s="21">
        <v>21</v>
      </c>
      <c r="G73" s="21">
        <v>0</v>
      </c>
      <c r="H73" s="21">
        <v>15</v>
      </c>
      <c r="I73" s="21" t="s">
        <v>30</v>
      </c>
      <c r="J73" s="15">
        <f>J75-J72</f>
        <v>116451.54999999981</v>
      </c>
      <c r="K73" s="15">
        <f>K75*2%</f>
        <v>115046.042</v>
      </c>
      <c r="L73" s="15">
        <v>0</v>
      </c>
      <c r="M73" s="44"/>
    </row>
    <row r="74" spans="3:14">
      <c r="C74" s="66"/>
      <c r="D74" s="3" t="s">
        <v>0</v>
      </c>
      <c r="E74" s="21"/>
      <c r="F74" s="21"/>
      <c r="G74" s="21"/>
      <c r="H74" s="21"/>
      <c r="I74" s="21"/>
      <c r="J74" s="15">
        <v>0</v>
      </c>
      <c r="K74" s="15">
        <v>0</v>
      </c>
      <c r="L74" s="15">
        <v>0</v>
      </c>
      <c r="M74" s="44"/>
    </row>
    <row r="75" spans="3:14">
      <c r="C75" s="67"/>
      <c r="D75" s="4" t="s">
        <v>3</v>
      </c>
      <c r="E75" s="21"/>
      <c r="F75" s="21"/>
      <c r="G75" s="21"/>
      <c r="H75" s="21"/>
      <c r="I75" s="21"/>
      <c r="J75" s="15">
        <v>5822577.5499999998</v>
      </c>
      <c r="K75" s="15">
        <f>5735302.1+17000</f>
        <v>5752302.0999999996</v>
      </c>
      <c r="L75" s="15">
        <v>0</v>
      </c>
      <c r="M75" s="45"/>
    </row>
    <row r="76" spans="3:14" ht="63">
      <c r="C76" s="53" t="s">
        <v>81</v>
      </c>
      <c r="D76" s="11" t="s">
        <v>85</v>
      </c>
      <c r="E76" s="21"/>
      <c r="F76" s="21"/>
      <c r="G76" s="21"/>
      <c r="H76" s="21"/>
      <c r="I76" s="21"/>
      <c r="J76" s="15"/>
      <c r="K76" s="15"/>
      <c r="L76" s="15"/>
      <c r="M76" s="36"/>
    </row>
    <row r="77" spans="3:14">
      <c r="C77" s="66"/>
      <c r="D77" s="3" t="s">
        <v>15</v>
      </c>
      <c r="E77" s="21"/>
      <c r="F77" s="21"/>
      <c r="G77" s="21"/>
      <c r="H77" s="21"/>
      <c r="I77" s="21"/>
      <c r="J77" s="15">
        <v>0</v>
      </c>
      <c r="K77" s="15">
        <v>0</v>
      </c>
      <c r="L77" s="15">
        <v>0</v>
      </c>
      <c r="M77" s="36"/>
    </row>
    <row r="78" spans="3:14">
      <c r="C78" s="66"/>
      <c r="D78" s="3" t="s">
        <v>1</v>
      </c>
      <c r="E78" s="21">
        <v>921</v>
      </c>
      <c r="F78" s="21">
        <v>21</v>
      </c>
      <c r="G78" s="21">
        <v>0</v>
      </c>
      <c r="H78" s="21">
        <v>15</v>
      </c>
      <c r="I78" s="21" t="s">
        <v>30</v>
      </c>
      <c r="J78" s="15">
        <v>12719361.199999999</v>
      </c>
      <c r="K78" s="15">
        <v>0</v>
      </c>
      <c r="L78" s="15">
        <v>0</v>
      </c>
      <c r="M78" s="36"/>
    </row>
    <row r="79" spans="3:14">
      <c r="C79" s="66"/>
      <c r="D79" s="3" t="s">
        <v>2</v>
      </c>
      <c r="E79" s="21">
        <v>921</v>
      </c>
      <c r="F79" s="21">
        <v>21</v>
      </c>
      <c r="G79" s="21">
        <v>0</v>
      </c>
      <c r="H79" s="21">
        <v>15</v>
      </c>
      <c r="I79" s="21" t="s">
        <v>30</v>
      </c>
      <c r="J79" s="15">
        <v>259578.8</v>
      </c>
      <c r="K79" s="15">
        <v>0</v>
      </c>
      <c r="L79" s="15">
        <v>0</v>
      </c>
      <c r="M79" s="36"/>
    </row>
    <row r="80" spans="3:14">
      <c r="C80" s="66"/>
      <c r="D80" s="3" t="s">
        <v>0</v>
      </c>
      <c r="E80" s="21"/>
      <c r="F80" s="21"/>
      <c r="G80" s="21"/>
      <c r="H80" s="21"/>
      <c r="I80" s="21"/>
      <c r="J80" s="15">
        <v>0</v>
      </c>
      <c r="K80" s="15">
        <v>0</v>
      </c>
      <c r="L80" s="15">
        <v>0</v>
      </c>
      <c r="M80" s="36"/>
    </row>
    <row r="81" spans="3:14">
      <c r="C81" s="67"/>
      <c r="D81" s="4" t="s">
        <v>3</v>
      </c>
      <c r="E81" s="21"/>
      <c r="F81" s="21"/>
      <c r="G81" s="21"/>
      <c r="H81" s="21"/>
      <c r="I81" s="21"/>
      <c r="J81" s="15">
        <f>J78+J79</f>
        <v>12978940</v>
      </c>
      <c r="K81" s="15">
        <v>0</v>
      </c>
      <c r="L81" s="15">
        <v>0</v>
      </c>
      <c r="M81" s="36"/>
    </row>
    <row r="82" spans="3:14" ht="78.75">
      <c r="C82" s="53" t="s">
        <v>83</v>
      </c>
      <c r="D82" s="11" t="s">
        <v>86</v>
      </c>
      <c r="E82" s="21"/>
      <c r="F82" s="21"/>
      <c r="G82" s="21"/>
      <c r="H82" s="21"/>
      <c r="I82" s="21"/>
      <c r="J82" s="15"/>
      <c r="K82" s="15"/>
      <c r="L82" s="15"/>
      <c r="M82" s="36"/>
    </row>
    <row r="83" spans="3:14">
      <c r="C83" s="66"/>
      <c r="D83" s="3" t="s">
        <v>15</v>
      </c>
      <c r="E83" s="21"/>
      <c r="F83" s="21"/>
      <c r="G83" s="21"/>
      <c r="H83" s="21"/>
      <c r="I83" s="21"/>
      <c r="J83" s="15">
        <v>0</v>
      </c>
      <c r="K83" s="15">
        <v>0</v>
      </c>
      <c r="L83" s="15">
        <v>0</v>
      </c>
      <c r="M83" s="36"/>
    </row>
    <row r="84" spans="3:14">
      <c r="C84" s="66"/>
      <c r="D84" s="3" t="s">
        <v>1</v>
      </c>
      <c r="E84" s="21">
        <v>921</v>
      </c>
      <c r="F84" s="21">
        <v>21</v>
      </c>
      <c r="G84" s="21">
        <v>0</v>
      </c>
      <c r="H84" s="21">
        <v>15</v>
      </c>
      <c r="I84" s="21" t="s">
        <v>30</v>
      </c>
      <c r="J84" s="15">
        <v>4246839.8</v>
      </c>
      <c r="K84" s="15">
        <v>0</v>
      </c>
      <c r="L84" s="15">
        <v>0</v>
      </c>
      <c r="M84" s="36"/>
    </row>
    <row r="85" spans="3:14">
      <c r="C85" s="66"/>
      <c r="D85" s="3" t="s">
        <v>2</v>
      </c>
      <c r="E85" s="21">
        <v>921</v>
      </c>
      <c r="F85" s="21">
        <v>21</v>
      </c>
      <c r="G85" s="21">
        <v>0</v>
      </c>
      <c r="H85" s="21">
        <v>15</v>
      </c>
      <c r="I85" s="21" t="s">
        <v>30</v>
      </c>
      <c r="J85" s="15">
        <v>86670.2</v>
      </c>
      <c r="K85" s="15">
        <v>0</v>
      </c>
      <c r="L85" s="15">
        <v>0</v>
      </c>
      <c r="M85" s="36"/>
    </row>
    <row r="86" spans="3:14">
      <c r="C86" s="66"/>
      <c r="D86" s="3" t="s">
        <v>0</v>
      </c>
      <c r="E86" s="21"/>
      <c r="F86" s="21"/>
      <c r="G86" s="21"/>
      <c r="H86" s="21"/>
      <c r="I86" s="21"/>
      <c r="J86" s="15">
        <v>0</v>
      </c>
      <c r="K86" s="15">
        <v>0</v>
      </c>
      <c r="L86" s="15">
        <v>0</v>
      </c>
      <c r="M86" s="36"/>
    </row>
    <row r="87" spans="3:14">
      <c r="C87" s="67"/>
      <c r="D87" s="4" t="s">
        <v>3</v>
      </c>
      <c r="E87" s="21"/>
      <c r="F87" s="21"/>
      <c r="G87" s="21"/>
      <c r="H87" s="21"/>
      <c r="I87" s="21"/>
      <c r="J87" s="15">
        <f>J84+J85</f>
        <v>4333510</v>
      </c>
      <c r="K87" s="15">
        <v>0</v>
      </c>
      <c r="L87" s="15">
        <v>0</v>
      </c>
      <c r="M87" s="36"/>
    </row>
    <row r="88" spans="3:14" ht="47.25">
      <c r="C88" s="53" t="s">
        <v>84</v>
      </c>
      <c r="D88" s="11" t="s">
        <v>82</v>
      </c>
      <c r="E88" s="21"/>
      <c r="F88" s="21"/>
      <c r="G88" s="21"/>
      <c r="H88" s="21"/>
      <c r="I88" s="21"/>
      <c r="J88" s="15"/>
      <c r="K88" s="15"/>
      <c r="L88" s="15"/>
      <c r="M88" s="35"/>
    </row>
    <row r="89" spans="3:14">
      <c r="C89" s="66"/>
      <c r="D89" s="3" t="s">
        <v>15</v>
      </c>
      <c r="E89" s="21"/>
      <c r="F89" s="21"/>
      <c r="G89" s="21"/>
      <c r="H89" s="21"/>
      <c r="I89" s="21"/>
      <c r="J89" s="15">
        <v>0</v>
      </c>
      <c r="K89" s="15">
        <v>0</v>
      </c>
      <c r="L89" s="15">
        <v>0</v>
      </c>
      <c r="M89" s="35"/>
    </row>
    <row r="90" spans="3:14">
      <c r="C90" s="66"/>
      <c r="D90" s="3" t="s">
        <v>1</v>
      </c>
      <c r="E90" s="21">
        <v>921</v>
      </c>
      <c r="F90" s="21">
        <v>21</v>
      </c>
      <c r="G90" s="21">
        <v>0</v>
      </c>
      <c r="H90" s="21">
        <v>15</v>
      </c>
      <c r="I90" s="21" t="s">
        <v>30</v>
      </c>
      <c r="J90" s="15">
        <v>0</v>
      </c>
      <c r="K90" s="15">
        <f>K93-K91</f>
        <v>8064565.9419999998</v>
      </c>
      <c r="L90" s="15">
        <f>L93-L91</f>
        <v>13701821.999599999</v>
      </c>
      <c r="M90" s="35"/>
    </row>
    <row r="91" spans="3:14">
      <c r="C91" s="66"/>
      <c r="D91" s="3" t="s">
        <v>2</v>
      </c>
      <c r="E91" s="21">
        <v>921</v>
      </c>
      <c r="F91" s="21">
        <v>21</v>
      </c>
      <c r="G91" s="21">
        <v>0</v>
      </c>
      <c r="H91" s="21">
        <v>15</v>
      </c>
      <c r="I91" s="21" t="s">
        <v>30</v>
      </c>
      <c r="J91" s="15">
        <v>0</v>
      </c>
      <c r="K91" s="15">
        <f>279629.02-K73</f>
        <v>164582.978</v>
      </c>
      <c r="L91" s="15">
        <f>L93*2%</f>
        <v>279629.02039999998</v>
      </c>
      <c r="M91" s="35"/>
    </row>
    <row r="92" spans="3:14">
      <c r="C92" s="66"/>
      <c r="D92" s="3" t="s">
        <v>0</v>
      </c>
      <c r="E92" s="21"/>
      <c r="F92" s="21"/>
      <c r="G92" s="21"/>
      <c r="H92" s="21"/>
      <c r="I92" s="21"/>
      <c r="J92" s="15">
        <v>0</v>
      </c>
      <c r="K92" s="15">
        <v>0</v>
      </c>
      <c r="L92" s="15">
        <v>0</v>
      </c>
      <c r="M92" s="35"/>
    </row>
    <row r="93" spans="3:14">
      <c r="C93" s="67"/>
      <c r="D93" s="4" t="s">
        <v>3</v>
      </c>
      <c r="E93" s="21"/>
      <c r="F93" s="21"/>
      <c r="G93" s="21"/>
      <c r="H93" s="21"/>
      <c r="I93" s="21"/>
      <c r="J93" s="15">
        <v>0</v>
      </c>
      <c r="K93" s="15">
        <f>13981451.02-K75</f>
        <v>8229148.9199999999</v>
      </c>
      <c r="L93" s="15">
        <v>13981451.02</v>
      </c>
      <c r="M93" s="35"/>
      <c r="N93" s="9">
        <f>K93+L93</f>
        <v>22210599.939999998</v>
      </c>
    </row>
    <row r="94" spans="3:14" ht="20.25" customHeight="1">
      <c r="C94" s="53" t="s">
        <v>37</v>
      </c>
      <c r="D94" s="11" t="s">
        <v>35</v>
      </c>
      <c r="E94" s="21"/>
      <c r="F94" s="21"/>
      <c r="G94" s="21"/>
      <c r="H94" s="21"/>
      <c r="I94" s="21"/>
      <c r="J94" s="15"/>
      <c r="K94" s="15"/>
      <c r="L94" s="15"/>
      <c r="M94" s="43">
        <v>1</v>
      </c>
    </row>
    <row r="95" spans="3:14">
      <c r="C95" s="66"/>
      <c r="D95" s="3" t="s">
        <v>15</v>
      </c>
      <c r="E95" s="21"/>
      <c r="F95" s="21"/>
      <c r="G95" s="21"/>
      <c r="H95" s="21"/>
      <c r="I95" s="21"/>
      <c r="J95" s="16">
        <v>0</v>
      </c>
      <c r="K95" s="16">
        <v>0</v>
      </c>
      <c r="L95" s="16">
        <v>0</v>
      </c>
      <c r="M95" s="44"/>
    </row>
    <row r="96" spans="3:14">
      <c r="C96" s="66"/>
      <c r="D96" s="3" t="s">
        <v>1</v>
      </c>
      <c r="E96" s="21"/>
      <c r="F96" s="21"/>
      <c r="G96" s="21"/>
      <c r="H96" s="21"/>
      <c r="I96" s="21"/>
      <c r="J96" s="16">
        <v>0</v>
      </c>
      <c r="K96" s="16">
        <v>0</v>
      </c>
      <c r="L96" s="16">
        <v>0</v>
      </c>
      <c r="M96" s="44"/>
    </row>
    <row r="97" spans="3:13">
      <c r="C97" s="66"/>
      <c r="D97" s="3" t="s">
        <v>2</v>
      </c>
      <c r="E97" s="21">
        <v>921</v>
      </c>
      <c r="F97" s="21">
        <v>21</v>
      </c>
      <c r="G97" s="21">
        <v>0</v>
      </c>
      <c r="H97" s="21">
        <v>16</v>
      </c>
      <c r="I97" s="21">
        <v>83310</v>
      </c>
      <c r="J97" s="16">
        <v>600000</v>
      </c>
      <c r="K97" s="16">
        <v>600000</v>
      </c>
      <c r="L97" s="16">
        <v>600000</v>
      </c>
      <c r="M97" s="44"/>
    </row>
    <row r="98" spans="3:13">
      <c r="C98" s="66"/>
      <c r="D98" s="3" t="s">
        <v>0</v>
      </c>
      <c r="E98" s="21"/>
      <c r="F98" s="21"/>
      <c r="G98" s="21"/>
      <c r="H98" s="21"/>
      <c r="I98" s="21"/>
      <c r="J98" s="16">
        <v>0</v>
      </c>
      <c r="K98" s="16">
        <v>0</v>
      </c>
      <c r="L98" s="16">
        <v>0</v>
      </c>
      <c r="M98" s="44"/>
    </row>
    <row r="99" spans="3:13">
      <c r="C99" s="67"/>
      <c r="D99" s="4" t="s">
        <v>3</v>
      </c>
      <c r="E99" s="21"/>
      <c r="F99" s="21"/>
      <c r="G99" s="21"/>
      <c r="H99" s="21"/>
      <c r="I99" s="21"/>
      <c r="J99" s="15">
        <f t="shared" ref="J99:L99" si="11">J95+J96+J97+J98</f>
        <v>600000</v>
      </c>
      <c r="K99" s="15">
        <f t="shared" si="11"/>
        <v>600000</v>
      </c>
      <c r="L99" s="15">
        <f t="shared" si="11"/>
        <v>600000</v>
      </c>
      <c r="M99" s="45"/>
    </row>
    <row r="100" spans="3:13" ht="30.75" customHeight="1">
      <c r="C100" s="53" t="s">
        <v>42</v>
      </c>
      <c r="D100" s="11" t="s">
        <v>24</v>
      </c>
      <c r="E100" s="21"/>
      <c r="F100" s="21"/>
      <c r="G100" s="21"/>
      <c r="H100" s="21"/>
      <c r="I100" s="21"/>
      <c r="J100" s="15"/>
      <c r="K100" s="15"/>
      <c r="L100" s="15"/>
      <c r="M100" s="43">
        <v>2</v>
      </c>
    </row>
    <row r="101" spans="3:13">
      <c r="C101" s="66"/>
      <c r="D101" s="3" t="s">
        <v>15</v>
      </c>
      <c r="E101" s="21"/>
      <c r="F101" s="21"/>
      <c r="G101" s="21"/>
      <c r="H101" s="21"/>
      <c r="I101" s="21"/>
      <c r="J101" s="16">
        <v>0</v>
      </c>
      <c r="K101" s="16">
        <v>0</v>
      </c>
      <c r="L101" s="16">
        <v>0</v>
      </c>
      <c r="M101" s="44"/>
    </row>
    <row r="102" spans="3:13">
      <c r="C102" s="66"/>
      <c r="D102" s="3" t="s">
        <v>1</v>
      </c>
      <c r="E102" s="21"/>
      <c r="F102" s="21"/>
      <c r="G102" s="21"/>
      <c r="H102" s="21"/>
      <c r="I102" s="21"/>
      <c r="J102" s="16">
        <v>0</v>
      </c>
      <c r="K102" s="16">
        <v>0</v>
      </c>
      <c r="L102" s="16">
        <v>0</v>
      </c>
      <c r="M102" s="44"/>
    </row>
    <row r="103" spans="3:13">
      <c r="C103" s="66"/>
      <c r="D103" s="3" t="s">
        <v>2</v>
      </c>
      <c r="E103" s="21">
        <v>921</v>
      </c>
      <c r="F103" s="21">
        <v>21</v>
      </c>
      <c r="G103" s="21">
        <v>0</v>
      </c>
      <c r="H103" s="21">
        <v>17</v>
      </c>
      <c r="I103" s="21">
        <v>81810</v>
      </c>
      <c r="J103" s="16">
        <v>1499820</v>
      </c>
      <c r="K103" s="16">
        <v>2035377.6</v>
      </c>
      <c r="L103" s="16">
        <v>1752101.62</v>
      </c>
      <c r="M103" s="44"/>
    </row>
    <row r="104" spans="3:13">
      <c r="C104" s="66"/>
      <c r="D104" s="3" t="s">
        <v>0</v>
      </c>
      <c r="E104" s="21"/>
      <c r="F104" s="21"/>
      <c r="G104" s="21"/>
      <c r="H104" s="21"/>
      <c r="I104" s="21"/>
      <c r="J104" s="16">
        <v>0</v>
      </c>
      <c r="K104" s="16">
        <v>0</v>
      </c>
      <c r="L104" s="16">
        <v>0</v>
      </c>
      <c r="M104" s="44"/>
    </row>
    <row r="105" spans="3:13" ht="17.25" customHeight="1">
      <c r="C105" s="67"/>
      <c r="D105" s="4" t="s">
        <v>3</v>
      </c>
      <c r="E105" s="21"/>
      <c r="F105" s="21"/>
      <c r="G105" s="21"/>
      <c r="H105" s="21"/>
      <c r="I105" s="21"/>
      <c r="J105" s="15">
        <f t="shared" ref="J105:K105" si="12">J101+J102+J103+J104</f>
        <v>1499820</v>
      </c>
      <c r="K105" s="15">
        <f t="shared" si="12"/>
        <v>2035377.6</v>
      </c>
      <c r="L105" s="15">
        <f>L101+L102+L103+L104</f>
        <v>1752101.62</v>
      </c>
      <c r="M105" s="45"/>
    </row>
    <row r="106" spans="3:13" ht="21.75" customHeight="1">
      <c r="C106" s="53" t="s">
        <v>43</v>
      </c>
      <c r="D106" s="11" t="s">
        <v>21</v>
      </c>
      <c r="E106" s="21"/>
      <c r="F106" s="21"/>
      <c r="G106" s="21"/>
      <c r="H106" s="21"/>
      <c r="I106" s="21"/>
      <c r="J106" s="15"/>
      <c r="K106" s="15"/>
      <c r="L106" s="15"/>
      <c r="M106" s="43">
        <v>2</v>
      </c>
    </row>
    <row r="107" spans="3:13">
      <c r="C107" s="66"/>
      <c r="D107" s="3" t="s">
        <v>15</v>
      </c>
      <c r="E107" s="21"/>
      <c r="F107" s="21"/>
      <c r="G107" s="21"/>
      <c r="H107" s="21"/>
      <c r="I107" s="21"/>
      <c r="J107" s="16">
        <v>0</v>
      </c>
      <c r="K107" s="16">
        <v>0</v>
      </c>
      <c r="L107" s="16">
        <v>0</v>
      </c>
      <c r="M107" s="44"/>
    </row>
    <row r="108" spans="3:13">
      <c r="C108" s="66"/>
      <c r="D108" s="3" t="s">
        <v>1</v>
      </c>
      <c r="E108" s="21"/>
      <c r="F108" s="21"/>
      <c r="G108" s="21"/>
      <c r="H108" s="21"/>
      <c r="I108" s="21"/>
      <c r="J108" s="16">
        <v>0</v>
      </c>
      <c r="K108" s="16">
        <v>0</v>
      </c>
      <c r="L108" s="16">
        <v>0</v>
      </c>
      <c r="M108" s="44"/>
    </row>
    <row r="109" spans="3:13">
      <c r="C109" s="66"/>
      <c r="D109" s="3" t="s">
        <v>2</v>
      </c>
      <c r="E109" s="21">
        <v>921</v>
      </c>
      <c r="F109" s="21">
        <v>21</v>
      </c>
      <c r="G109" s="21">
        <v>0</v>
      </c>
      <c r="H109" s="21">
        <v>17</v>
      </c>
      <c r="I109" s="21">
        <v>81690</v>
      </c>
      <c r="J109" s="16">
        <f>4250000+775579.85</f>
        <v>5025579.8499999996</v>
      </c>
      <c r="K109" s="16">
        <v>4000000</v>
      </c>
      <c r="L109" s="16">
        <v>4050000</v>
      </c>
      <c r="M109" s="44"/>
    </row>
    <row r="110" spans="3:13">
      <c r="C110" s="66"/>
      <c r="D110" s="3" t="s">
        <v>0</v>
      </c>
      <c r="E110" s="21"/>
      <c r="F110" s="21"/>
      <c r="G110" s="21"/>
      <c r="H110" s="21"/>
      <c r="I110" s="21"/>
      <c r="J110" s="16">
        <v>0</v>
      </c>
      <c r="K110" s="16">
        <v>0</v>
      </c>
      <c r="L110" s="16">
        <v>0</v>
      </c>
      <c r="M110" s="44"/>
    </row>
    <row r="111" spans="3:13">
      <c r="C111" s="67"/>
      <c r="D111" s="4" t="s">
        <v>3</v>
      </c>
      <c r="E111" s="21"/>
      <c r="F111" s="21"/>
      <c r="G111" s="21"/>
      <c r="H111" s="21"/>
      <c r="I111" s="21"/>
      <c r="J111" s="15">
        <f t="shared" ref="J111:L111" si="13">J107+J108+J109+J110</f>
        <v>5025579.8499999996</v>
      </c>
      <c r="K111" s="15">
        <f t="shared" si="13"/>
        <v>4000000</v>
      </c>
      <c r="L111" s="15">
        <f t="shared" si="13"/>
        <v>4050000</v>
      </c>
      <c r="M111" s="45"/>
    </row>
    <row r="112" spans="3:13">
      <c r="C112" s="53" t="s">
        <v>44</v>
      </c>
      <c r="D112" s="11" t="s">
        <v>22</v>
      </c>
      <c r="E112" s="21"/>
      <c r="F112" s="21"/>
      <c r="G112" s="21"/>
      <c r="H112" s="21"/>
      <c r="I112" s="21"/>
      <c r="J112" s="15"/>
      <c r="K112" s="15"/>
      <c r="L112" s="15"/>
      <c r="M112" s="43">
        <v>2</v>
      </c>
    </row>
    <row r="113" spans="3:14">
      <c r="C113" s="66"/>
      <c r="D113" s="3" t="s">
        <v>15</v>
      </c>
      <c r="E113" s="21"/>
      <c r="F113" s="21"/>
      <c r="G113" s="21"/>
      <c r="H113" s="21"/>
      <c r="I113" s="21"/>
      <c r="J113" s="16">
        <v>0</v>
      </c>
      <c r="K113" s="16">
        <v>0</v>
      </c>
      <c r="L113" s="16">
        <v>0</v>
      </c>
      <c r="M113" s="44"/>
    </row>
    <row r="114" spans="3:14">
      <c r="C114" s="66"/>
      <c r="D114" s="3" t="s">
        <v>1</v>
      </c>
      <c r="E114" s="21"/>
      <c r="F114" s="21"/>
      <c r="G114" s="21"/>
      <c r="H114" s="21"/>
      <c r="I114" s="21"/>
      <c r="J114" s="16">
        <v>0</v>
      </c>
      <c r="K114" s="16">
        <v>0</v>
      </c>
      <c r="L114" s="16">
        <v>0</v>
      </c>
      <c r="M114" s="44"/>
    </row>
    <row r="115" spans="3:14">
      <c r="C115" s="66"/>
      <c r="D115" s="3" t="s">
        <v>2</v>
      </c>
      <c r="E115" s="21">
        <v>921</v>
      </c>
      <c r="F115" s="21">
        <v>21</v>
      </c>
      <c r="G115" s="21">
        <v>0</v>
      </c>
      <c r="H115" s="21">
        <v>17</v>
      </c>
      <c r="I115" s="21">
        <v>81710</v>
      </c>
      <c r="J115" s="16">
        <v>1500000</v>
      </c>
      <c r="K115" s="16">
        <v>1500000</v>
      </c>
      <c r="L115" s="16">
        <v>1500000</v>
      </c>
      <c r="M115" s="44"/>
    </row>
    <row r="116" spans="3:14">
      <c r="C116" s="66"/>
      <c r="D116" s="3" t="s">
        <v>0</v>
      </c>
      <c r="E116" s="21"/>
      <c r="F116" s="21"/>
      <c r="G116" s="21"/>
      <c r="H116" s="21"/>
      <c r="I116" s="21"/>
      <c r="J116" s="16">
        <v>0</v>
      </c>
      <c r="K116" s="16">
        <v>0</v>
      </c>
      <c r="L116" s="16">
        <v>0</v>
      </c>
      <c r="M116" s="44"/>
    </row>
    <row r="117" spans="3:14">
      <c r="C117" s="67"/>
      <c r="D117" s="4" t="s">
        <v>3</v>
      </c>
      <c r="E117" s="21"/>
      <c r="F117" s="21"/>
      <c r="G117" s="21"/>
      <c r="H117" s="21"/>
      <c r="I117" s="21"/>
      <c r="J117" s="15">
        <f t="shared" ref="J117:L117" si="14">J113+J114+J115+J116</f>
        <v>1500000</v>
      </c>
      <c r="K117" s="15">
        <f t="shared" si="14"/>
        <v>1500000</v>
      </c>
      <c r="L117" s="15">
        <f t="shared" si="14"/>
        <v>1500000</v>
      </c>
      <c r="M117" s="45"/>
    </row>
    <row r="118" spans="3:14" ht="33.75" customHeight="1">
      <c r="C118" s="53" t="s">
        <v>45</v>
      </c>
      <c r="D118" s="11" t="s">
        <v>23</v>
      </c>
      <c r="E118" s="21"/>
      <c r="F118" s="21"/>
      <c r="G118" s="21"/>
      <c r="H118" s="21"/>
      <c r="I118" s="21"/>
      <c r="J118" s="15"/>
      <c r="K118" s="15"/>
      <c r="L118" s="15"/>
      <c r="M118" s="43">
        <v>2</v>
      </c>
    </row>
    <row r="119" spans="3:14">
      <c r="C119" s="66"/>
      <c r="D119" s="3" t="s">
        <v>15</v>
      </c>
      <c r="E119" s="21"/>
      <c r="F119" s="21"/>
      <c r="G119" s="21"/>
      <c r="H119" s="21"/>
      <c r="I119" s="21"/>
      <c r="J119" s="16">
        <v>0</v>
      </c>
      <c r="K119" s="16">
        <v>0</v>
      </c>
      <c r="L119" s="16">
        <v>0</v>
      </c>
      <c r="M119" s="44"/>
    </row>
    <row r="120" spans="3:14">
      <c r="C120" s="66"/>
      <c r="D120" s="3" t="s">
        <v>1</v>
      </c>
      <c r="E120" s="21"/>
      <c r="F120" s="21"/>
      <c r="G120" s="21"/>
      <c r="H120" s="21"/>
      <c r="I120" s="21"/>
      <c r="J120" s="16">
        <v>0</v>
      </c>
      <c r="K120" s="16">
        <v>0</v>
      </c>
      <c r="L120" s="16">
        <v>0</v>
      </c>
      <c r="M120" s="44"/>
    </row>
    <row r="121" spans="3:14">
      <c r="C121" s="66"/>
      <c r="D121" s="3" t="s">
        <v>2</v>
      </c>
      <c r="E121" s="21">
        <v>921</v>
      </c>
      <c r="F121" s="21">
        <v>21</v>
      </c>
      <c r="G121" s="21">
        <v>0</v>
      </c>
      <c r="H121" s="21">
        <v>17</v>
      </c>
      <c r="I121" s="21">
        <v>81730</v>
      </c>
      <c r="J121" s="16">
        <f>3622034.42+110389.98</f>
        <v>3732424.4</v>
      </c>
      <c r="K121" s="16">
        <v>3608000</v>
      </c>
      <c r="L121" s="16">
        <v>3711000</v>
      </c>
      <c r="M121" s="44"/>
      <c r="N121" s="8"/>
    </row>
    <row r="122" spans="3:14">
      <c r="C122" s="66"/>
      <c r="D122" s="3" t="s">
        <v>0</v>
      </c>
      <c r="E122" s="21"/>
      <c r="F122" s="21"/>
      <c r="G122" s="21"/>
      <c r="H122" s="21"/>
      <c r="I122" s="21"/>
      <c r="J122" s="16">
        <v>0</v>
      </c>
      <c r="K122" s="16">
        <v>0</v>
      </c>
      <c r="L122" s="16">
        <v>0</v>
      </c>
      <c r="M122" s="44"/>
    </row>
    <row r="123" spans="3:14">
      <c r="C123" s="67"/>
      <c r="D123" s="4" t="s">
        <v>3</v>
      </c>
      <c r="E123" s="21"/>
      <c r="F123" s="21"/>
      <c r="G123" s="21"/>
      <c r="H123" s="21"/>
      <c r="I123" s="21"/>
      <c r="J123" s="15">
        <f t="shared" ref="J123:L123" si="15">J119+J120+J121+J122</f>
        <v>3732424.4</v>
      </c>
      <c r="K123" s="15">
        <f t="shared" si="15"/>
        <v>3608000</v>
      </c>
      <c r="L123" s="15">
        <f t="shared" si="15"/>
        <v>3711000</v>
      </c>
      <c r="M123" s="45"/>
    </row>
    <row r="124" spans="3:14" ht="33" customHeight="1">
      <c r="C124" s="53" t="s">
        <v>46</v>
      </c>
      <c r="D124" s="11" t="s">
        <v>91</v>
      </c>
      <c r="E124" s="21"/>
      <c r="F124" s="21"/>
      <c r="G124" s="21"/>
      <c r="H124" s="21"/>
      <c r="I124" s="21"/>
      <c r="J124" s="15"/>
      <c r="K124" s="15"/>
      <c r="L124" s="15"/>
      <c r="M124" s="43">
        <v>3</v>
      </c>
    </row>
    <row r="125" spans="3:14">
      <c r="C125" s="66"/>
      <c r="D125" s="3" t="s">
        <v>15</v>
      </c>
      <c r="E125" s="21"/>
      <c r="F125" s="21"/>
      <c r="G125" s="21"/>
      <c r="H125" s="21"/>
      <c r="I125" s="21"/>
      <c r="J125" s="16">
        <v>0</v>
      </c>
      <c r="K125" s="16">
        <v>0</v>
      </c>
      <c r="L125" s="16">
        <v>0</v>
      </c>
      <c r="M125" s="44"/>
    </row>
    <row r="126" spans="3:14">
      <c r="C126" s="66"/>
      <c r="D126" s="3" t="s">
        <v>1</v>
      </c>
      <c r="E126" s="21"/>
      <c r="F126" s="21"/>
      <c r="G126" s="21"/>
      <c r="H126" s="21"/>
      <c r="I126" s="21"/>
      <c r="J126" s="16">
        <v>0</v>
      </c>
      <c r="K126" s="16">
        <v>0</v>
      </c>
      <c r="L126" s="16">
        <v>0</v>
      </c>
      <c r="M126" s="44"/>
    </row>
    <row r="127" spans="3:14">
      <c r="C127" s="66"/>
      <c r="D127" s="3" t="s">
        <v>2</v>
      </c>
      <c r="E127" s="21">
        <v>921</v>
      </c>
      <c r="F127" s="21">
        <v>21</v>
      </c>
      <c r="G127" s="21">
        <v>0</v>
      </c>
      <c r="H127" s="21">
        <v>18</v>
      </c>
      <c r="I127" s="21">
        <v>82360</v>
      </c>
      <c r="J127" s="16">
        <v>6759</v>
      </c>
      <c r="K127" s="16">
        <v>6759</v>
      </c>
      <c r="L127" s="16">
        <v>6759</v>
      </c>
      <c r="M127" s="44"/>
    </row>
    <row r="128" spans="3:14">
      <c r="C128" s="66"/>
      <c r="D128" s="3" t="s">
        <v>0</v>
      </c>
      <c r="E128" s="21"/>
      <c r="F128" s="21"/>
      <c r="G128" s="21"/>
      <c r="H128" s="21"/>
      <c r="I128" s="21"/>
      <c r="J128" s="16">
        <v>0</v>
      </c>
      <c r="K128" s="16">
        <v>0</v>
      </c>
      <c r="L128" s="16">
        <v>0</v>
      </c>
      <c r="M128" s="44"/>
    </row>
    <row r="129" spans="3:13">
      <c r="C129" s="67"/>
      <c r="D129" s="4" t="s">
        <v>3</v>
      </c>
      <c r="E129" s="21"/>
      <c r="F129" s="21"/>
      <c r="G129" s="21"/>
      <c r="H129" s="21"/>
      <c r="I129" s="21"/>
      <c r="J129" s="15">
        <f t="shared" ref="J129:L129" si="16">J125+J126+J127+J128</f>
        <v>6759</v>
      </c>
      <c r="K129" s="15">
        <f t="shared" si="16"/>
        <v>6759</v>
      </c>
      <c r="L129" s="15">
        <f t="shared" si="16"/>
        <v>6759</v>
      </c>
      <c r="M129" s="45"/>
    </row>
    <row r="130" spans="3:13" ht="36" customHeight="1">
      <c r="C130" s="53" t="s">
        <v>47</v>
      </c>
      <c r="D130" s="11" t="s">
        <v>39</v>
      </c>
      <c r="E130" s="21"/>
      <c r="F130" s="21"/>
      <c r="G130" s="21"/>
      <c r="H130" s="21"/>
      <c r="I130" s="21"/>
      <c r="J130" s="15"/>
      <c r="K130" s="15"/>
      <c r="L130" s="15"/>
      <c r="M130" s="43">
        <v>3</v>
      </c>
    </row>
    <row r="131" spans="3:13">
      <c r="C131" s="66"/>
      <c r="D131" s="3" t="s">
        <v>15</v>
      </c>
      <c r="E131" s="21"/>
      <c r="F131" s="21"/>
      <c r="G131" s="21"/>
      <c r="H131" s="21"/>
      <c r="I131" s="21"/>
      <c r="J131" s="16">
        <v>0</v>
      </c>
      <c r="K131" s="16">
        <v>0</v>
      </c>
      <c r="L131" s="16">
        <v>0</v>
      </c>
      <c r="M131" s="44"/>
    </row>
    <row r="132" spans="3:13">
      <c r="C132" s="66"/>
      <c r="D132" s="3" t="s">
        <v>1</v>
      </c>
      <c r="E132" s="21"/>
      <c r="F132" s="21"/>
      <c r="G132" s="21"/>
      <c r="H132" s="21"/>
      <c r="I132" s="21"/>
      <c r="J132" s="16">
        <v>0</v>
      </c>
      <c r="K132" s="16">
        <v>0</v>
      </c>
      <c r="L132" s="16">
        <v>0</v>
      </c>
      <c r="M132" s="44"/>
    </row>
    <row r="133" spans="3:13">
      <c r="C133" s="66"/>
      <c r="D133" s="3" t="s">
        <v>2</v>
      </c>
      <c r="E133" s="21">
        <v>921</v>
      </c>
      <c r="F133" s="21">
        <v>21</v>
      </c>
      <c r="G133" s="21">
        <v>0</v>
      </c>
      <c r="H133" s="21">
        <v>19</v>
      </c>
      <c r="I133" s="21">
        <v>82300</v>
      </c>
      <c r="J133" s="16">
        <v>6759</v>
      </c>
      <c r="K133" s="16">
        <v>6759</v>
      </c>
      <c r="L133" s="16">
        <v>6759</v>
      </c>
      <c r="M133" s="44"/>
    </row>
    <row r="134" spans="3:13">
      <c r="C134" s="66"/>
      <c r="D134" s="3" t="s">
        <v>0</v>
      </c>
      <c r="E134" s="21"/>
      <c r="F134" s="21"/>
      <c r="G134" s="21"/>
      <c r="H134" s="21"/>
      <c r="I134" s="21"/>
      <c r="J134" s="16">
        <v>0</v>
      </c>
      <c r="K134" s="16">
        <v>0</v>
      </c>
      <c r="L134" s="16">
        <v>0</v>
      </c>
      <c r="M134" s="44"/>
    </row>
    <row r="135" spans="3:13">
      <c r="C135" s="67"/>
      <c r="D135" s="4" t="s">
        <v>3</v>
      </c>
      <c r="E135" s="21"/>
      <c r="F135" s="21"/>
      <c r="G135" s="21"/>
      <c r="H135" s="21"/>
      <c r="I135" s="21"/>
      <c r="J135" s="15">
        <f t="shared" ref="J135:L135" si="17">J131+J132+J133+J134</f>
        <v>6759</v>
      </c>
      <c r="K135" s="15">
        <f t="shared" si="17"/>
        <v>6759</v>
      </c>
      <c r="L135" s="15">
        <f t="shared" si="17"/>
        <v>6759</v>
      </c>
      <c r="M135" s="45"/>
    </row>
    <row r="136" spans="3:13" ht="32.25" customHeight="1">
      <c r="C136" s="53" t="s">
        <v>72</v>
      </c>
      <c r="D136" s="12" t="s">
        <v>27</v>
      </c>
      <c r="E136" s="21"/>
      <c r="F136" s="21"/>
      <c r="G136" s="21"/>
      <c r="H136" s="21"/>
      <c r="I136" s="21"/>
      <c r="J136" s="15"/>
      <c r="K136" s="15"/>
      <c r="L136" s="15"/>
      <c r="M136" s="43">
        <v>3</v>
      </c>
    </row>
    <row r="137" spans="3:13">
      <c r="C137" s="66"/>
      <c r="D137" s="3" t="s">
        <v>15</v>
      </c>
      <c r="E137" s="21"/>
      <c r="F137" s="21"/>
      <c r="G137" s="21"/>
      <c r="H137" s="21"/>
      <c r="I137" s="21"/>
      <c r="J137" s="16">
        <v>0</v>
      </c>
      <c r="K137" s="16">
        <v>0</v>
      </c>
      <c r="L137" s="16">
        <v>0</v>
      </c>
      <c r="M137" s="44"/>
    </row>
    <row r="138" spans="3:13">
      <c r="C138" s="66"/>
      <c r="D138" s="3" t="s">
        <v>1</v>
      </c>
      <c r="E138" s="21"/>
      <c r="F138" s="21"/>
      <c r="G138" s="21"/>
      <c r="H138" s="21"/>
      <c r="I138" s="21"/>
      <c r="J138" s="16">
        <v>0</v>
      </c>
      <c r="K138" s="16">
        <v>0</v>
      </c>
      <c r="L138" s="16">
        <v>0</v>
      </c>
      <c r="M138" s="44"/>
    </row>
    <row r="139" spans="3:13">
      <c r="C139" s="66"/>
      <c r="D139" s="3" t="s">
        <v>2</v>
      </c>
      <c r="E139" s="21">
        <v>921</v>
      </c>
      <c r="F139" s="21">
        <v>21</v>
      </c>
      <c r="G139" s="21">
        <v>0</v>
      </c>
      <c r="H139" s="21">
        <v>20</v>
      </c>
      <c r="I139" s="21">
        <v>82450</v>
      </c>
      <c r="J139" s="16">
        <v>50437</v>
      </c>
      <c r="K139" s="16">
        <v>53513</v>
      </c>
      <c r="L139" s="16">
        <v>56778</v>
      </c>
      <c r="M139" s="44"/>
    </row>
    <row r="140" spans="3:13">
      <c r="C140" s="66"/>
      <c r="D140" s="3" t="s">
        <v>0</v>
      </c>
      <c r="E140" s="21"/>
      <c r="F140" s="21"/>
      <c r="G140" s="21"/>
      <c r="H140" s="21"/>
      <c r="I140" s="21"/>
      <c r="J140" s="16">
        <v>0</v>
      </c>
      <c r="K140" s="16">
        <v>0</v>
      </c>
      <c r="L140" s="16">
        <v>0</v>
      </c>
      <c r="M140" s="44"/>
    </row>
    <row r="141" spans="3:13">
      <c r="C141" s="67"/>
      <c r="D141" s="4" t="s">
        <v>3</v>
      </c>
      <c r="E141" s="21"/>
      <c r="F141" s="21"/>
      <c r="G141" s="21"/>
      <c r="H141" s="21"/>
      <c r="I141" s="21"/>
      <c r="J141" s="15">
        <f t="shared" ref="J141:L141" si="18">J137+J138+J139+J140</f>
        <v>50437</v>
      </c>
      <c r="K141" s="15">
        <f t="shared" si="18"/>
        <v>53513</v>
      </c>
      <c r="L141" s="15">
        <f t="shared" si="18"/>
        <v>56778</v>
      </c>
      <c r="M141" s="45"/>
    </row>
    <row r="142" spans="3:13" ht="78.75">
      <c r="C142" s="53" t="s">
        <v>73</v>
      </c>
      <c r="D142" s="12" t="s">
        <v>32</v>
      </c>
      <c r="E142" s="21"/>
      <c r="F142" s="21"/>
      <c r="G142" s="21"/>
      <c r="H142" s="21"/>
      <c r="I142" s="21"/>
      <c r="J142" s="15"/>
      <c r="K142" s="15"/>
      <c r="L142" s="15"/>
      <c r="M142" s="43">
        <v>3</v>
      </c>
    </row>
    <row r="143" spans="3:13">
      <c r="C143" s="66"/>
      <c r="D143" s="3" t="s">
        <v>15</v>
      </c>
      <c r="E143" s="21"/>
      <c r="F143" s="21"/>
      <c r="G143" s="21"/>
      <c r="H143" s="21"/>
      <c r="I143" s="21"/>
      <c r="J143" s="16">
        <v>0</v>
      </c>
      <c r="K143" s="16">
        <v>0</v>
      </c>
      <c r="L143" s="16">
        <v>0</v>
      </c>
      <c r="M143" s="44"/>
    </row>
    <row r="144" spans="3:13">
      <c r="C144" s="66"/>
      <c r="D144" s="3" t="s">
        <v>1</v>
      </c>
      <c r="E144" s="21"/>
      <c r="F144" s="21"/>
      <c r="G144" s="21"/>
      <c r="H144" s="21"/>
      <c r="I144" s="21"/>
      <c r="J144" s="16">
        <v>0</v>
      </c>
      <c r="K144" s="16">
        <v>0</v>
      </c>
      <c r="L144" s="16">
        <v>0</v>
      </c>
      <c r="M144" s="44"/>
    </row>
    <row r="145" spans="3:13">
      <c r="C145" s="66"/>
      <c r="D145" s="3" t="s">
        <v>2</v>
      </c>
      <c r="E145" s="21">
        <v>921</v>
      </c>
      <c r="F145" s="21">
        <v>21</v>
      </c>
      <c r="G145" s="21">
        <v>0</v>
      </c>
      <c r="H145" s="21">
        <v>21</v>
      </c>
      <c r="I145" s="21">
        <v>84400</v>
      </c>
      <c r="J145" s="16">
        <v>8277</v>
      </c>
      <c r="K145" s="16">
        <v>8277</v>
      </c>
      <c r="L145" s="16">
        <v>8277</v>
      </c>
      <c r="M145" s="44"/>
    </row>
    <row r="146" spans="3:13">
      <c r="C146" s="66"/>
      <c r="D146" s="3" t="s">
        <v>0</v>
      </c>
      <c r="E146" s="21"/>
      <c r="F146" s="21"/>
      <c r="G146" s="21"/>
      <c r="H146" s="21"/>
      <c r="I146" s="21"/>
      <c r="J146" s="16">
        <v>0</v>
      </c>
      <c r="K146" s="16">
        <v>0</v>
      </c>
      <c r="L146" s="16">
        <v>0</v>
      </c>
      <c r="M146" s="44"/>
    </row>
    <row r="147" spans="3:13">
      <c r="C147" s="67"/>
      <c r="D147" s="4" t="s">
        <v>3</v>
      </c>
      <c r="E147" s="21"/>
      <c r="F147" s="21"/>
      <c r="G147" s="21"/>
      <c r="H147" s="21"/>
      <c r="I147" s="21"/>
      <c r="J147" s="15">
        <f t="shared" ref="J147:L147" si="19">J143+J144+J145+J146</f>
        <v>8277</v>
      </c>
      <c r="K147" s="15">
        <f t="shared" si="19"/>
        <v>8277</v>
      </c>
      <c r="L147" s="15">
        <f t="shared" si="19"/>
        <v>8277</v>
      </c>
      <c r="M147" s="45"/>
    </row>
    <row r="148" spans="3:13" ht="47.25" customHeight="1">
      <c r="C148" s="53" t="s">
        <v>74</v>
      </c>
      <c r="D148" s="33" t="s">
        <v>80</v>
      </c>
      <c r="E148" s="21"/>
      <c r="F148" s="21"/>
      <c r="G148" s="21"/>
      <c r="H148" s="21"/>
      <c r="I148" s="21"/>
      <c r="J148" s="15"/>
      <c r="K148" s="15"/>
      <c r="L148" s="15"/>
      <c r="M148" s="43">
        <v>2</v>
      </c>
    </row>
    <row r="149" spans="3:13">
      <c r="C149" s="66"/>
      <c r="D149" s="3" t="s">
        <v>15</v>
      </c>
      <c r="E149" s="24"/>
      <c r="F149" s="24"/>
      <c r="G149" s="24"/>
      <c r="H149" s="24"/>
      <c r="I149" s="24"/>
      <c r="J149" s="16">
        <v>0</v>
      </c>
      <c r="K149" s="16">
        <v>0</v>
      </c>
      <c r="L149" s="16">
        <v>0</v>
      </c>
      <c r="M149" s="44"/>
    </row>
    <row r="150" spans="3:13">
      <c r="C150" s="66"/>
      <c r="D150" s="3" t="s">
        <v>1</v>
      </c>
      <c r="E150" s="26">
        <v>921</v>
      </c>
      <c r="F150" s="26">
        <v>21</v>
      </c>
      <c r="G150" s="26">
        <v>0</v>
      </c>
      <c r="H150" s="26">
        <v>17</v>
      </c>
      <c r="I150" s="26" t="s">
        <v>71</v>
      </c>
      <c r="J150" s="16">
        <f>J156+J162</f>
        <v>670526.31940000004</v>
      </c>
      <c r="K150" s="16">
        <f t="shared" ref="K150:L150" si="20">K156+K162</f>
        <v>629263.15480000002</v>
      </c>
      <c r="L150" s="16">
        <f t="shared" si="20"/>
        <v>0</v>
      </c>
      <c r="M150" s="44"/>
    </row>
    <row r="151" spans="3:13">
      <c r="C151" s="66"/>
      <c r="D151" s="3" t="s">
        <v>2</v>
      </c>
      <c r="E151" s="26">
        <v>921</v>
      </c>
      <c r="F151" s="26">
        <v>21</v>
      </c>
      <c r="G151" s="26">
        <v>0</v>
      </c>
      <c r="H151" s="26">
        <v>17</v>
      </c>
      <c r="I151" s="26" t="s">
        <v>71</v>
      </c>
      <c r="J151" s="16">
        <f t="shared" ref="J151:L152" si="21">J157+J163</f>
        <v>13684.2106</v>
      </c>
      <c r="K151" s="16">
        <f t="shared" si="21"/>
        <v>12842.1052</v>
      </c>
      <c r="L151" s="16">
        <f t="shared" si="21"/>
        <v>0</v>
      </c>
      <c r="M151" s="44"/>
    </row>
    <row r="152" spans="3:13">
      <c r="C152" s="66"/>
      <c r="D152" s="3" t="s">
        <v>0</v>
      </c>
      <c r="E152" s="25"/>
      <c r="F152" s="25"/>
      <c r="G152" s="25"/>
      <c r="H152" s="25"/>
      <c r="I152" s="25"/>
      <c r="J152" s="16">
        <f t="shared" si="21"/>
        <v>0</v>
      </c>
      <c r="K152" s="16">
        <f t="shared" si="21"/>
        <v>0</v>
      </c>
      <c r="L152" s="16">
        <f t="shared" si="21"/>
        <v>0</v>
      </c>
      <c r="M152" s="44"/>
    </row>
    <row r="153" spans="3:13">
      <c r="C153" s="67"/>
      <c r="D153" s="4" t="s">
        <v>3</v>
      </c>
      <c r="E153" s="25"/>
      <c r="F153" s="25"/>
      <c r="G153" s="25"/>
      <c r="H153" s="25"/>
      <c r="I153" s="25"/>
      <c r="J153" s="15">
        <f t="shared" ref="J153:L153" si="22">J149+J150+J151+J152</f>
        <v>684210.53</v>
      </c>
      <c r="K153" s="15">
        <f t="shared" si="22"/>
        <v>642105.26</v>
      </c>
      <c r="L153" s="15">
        <f t="shared" si="22"/>
        <v>0</v>
      </c>
      <c r="M153" s="45"/>
    </row>
    <row r="154" spans="3:13" ht="31.5">
      <c r="C154" s="53" t="s">
        <v>75</v>
      </c>
      <c r="D154" s="13" t="s">
        <v>69</v>
      </c>
      <c r="E154" s="25"/>
      <c r="F154" s="25"/>
      <c r="G154" s="25"/>
      <c r="H154" s="25"/>
      <c r="I154" s="25"/>
      <c r="J154" s="15"/>
      <c r="K154" s="15"/>
      <c r="L154" s="15"/>
      <c r="M154" s="32"/>
    </row>
    <row r="155" spans="3:13">
      <c r="C155" s="66"/>
      <c r="D155" s="3" t="s">
        <v>15</v>
      </c>
      <c r="E155" s="25"/>
      <c r="F155" s="25"/>
      <c r="G155" s="25"/>
      <c r="H155" s="25"/>
      <c r="I155" s="25"/>
      <c r="J155" s="16">
        <v>0</v>
      </c>
      <c r="K155" s="16">
        <v>0</v>
      </c>
      <c r="L155" s="16">
        <v>0</v>
      </c>
      <c r="M155" s="32"/>
    </row>
    <row r="156" spans="3:13">
      <c r="C156" s="66"/>
      <c r="D156" s="3" t="s">
        <v>1</v>
      </c>
      <c r="E156" s="26">
        <v>921</v>
      </c>
      <c r="F156" s="26">
        <v>21</v>
      </c>
      <c r="G156" s="26">
        <v>0</v>
      </c>
      <c r="H156" s="26">
        <v>17</v>
      </c>
      <c r="I156" s="26" t="s">
        <v>71</v>
      </c>
      <c r="J156" s="16">
        <f>J159-J157</f>
        <v>670526.31940000004</v>
      </c>
      <c r="K156" s="16">
        <v>0</v>
      </c>
      <c r="L156" s="16">
        <v>0</v>
      </c>
      <c r="M156" s="32"/>
    </row>
    <row r="157" spans="3:13">
      <c r="C157" s="66"/>
      <c r="D157" s="3" t="s">
        <v>2</v>
      </c>
      <c r="E157" s="26">
        <v>921</v>
      </c>
      <c r="F157" s="26">
        <v>21</v>
      </c>
      <c r="G157" s="26">
        <v>0</v>
      </c>
      <c r="H157" s="26">
        <v>17</v>
      </c>
      <c r="I157" s="26" t="s">
        <v>71</v>
      </c>
      <c r="J157" s="16">
        <f>J159*2%</f>
        <v>13684.2106</v>
      </c>
      <c r="K157" s="16">
        <v>0</v>
      </c>
      <c r="L157" s="16">
        <v>0</v>
      </c>
      <c r="M157" s="32">
        <v>2</v>
      </c>
    </row>
    <row r="158" spans="3:13">
      <c r="C158" s="66"/>
      <c r="D158" s="3" t="s">
        <v>0</v>
      </c>
      <c r="E158" s="25"/>
      <c r="F158" s="25"/>
      <c r="G158" s="25"/>
      <c r="H158" s="25"/>
      <c r="I158" s="25"/>
      <c r="J158" s="16">
        <v>0</v>
      </c>
      <c r="K158" s="16">
        <v>0</v>
      </c>
      <c r="L158" s="16">
        <v>0</v>
      </c>
      <c r="M158" s="32"/>
    </row>
    <row r="159" spans="3:13">
      <c r="C159" s="67"/>
      <c r="D159" s="4" t="s">
        <v>3</v>
      </c>
      <c r="E159" s="25"/>
      <c r="F159" s="25"/>
      <c r="G159" s="25"/>
      <c r="H159" s="25"/>
      <c r="I159" s="25"/>
      <c r="J159" s="15">
        <v>684210.53</v>
      </c>
      <c r="K159" s="15">
        <f t="shared" ref="K159:L159" si="23">K155+K156+K157+K158</f>
        <v>0</v>
      </c>
      <c r="L159" s="15">
        <f t="shared" si="23"/>
        <v>0</v>
      </c>
      <c r="M159" s="32"/>
    </row>
    <row r="160" spans="3:13" ht="31.5">
      <c r="C160" s="53" t="s">
        <v>76</v>
      </c>
      <c r="D160" s="13" t="s">
        <v>70</v>
      </c>
      <c r="E160" s="25"/>
      <c r="F160" s="25"/>
      <c r="G160" s="25"/>
      <c r="H160" s="25"/>
      <c r="I160" s="25"/>
      <c r="J160" s="15"/>
      <c r="K160" s="15"/>
      <c r="L160" s="15"/>
      <c r="M160" s="32"/>
    </row>
    <row r="161" spans="3:15">
      <c r="C161" s="66"/>
      <c r="D161" s="3" t="s">
        <v>15</v>
      </c>
      <c r="E161" s="25"/>
      <c r="F161" s="25"/>
      <c r="G161" s="25"/>
      <c r="H161" s="25"/>
      <c r="I161" s="25"/>
      <c r="J161" s="16">
        <v>0</v>
      </c>
      <c r="K161" s="16">
        <v>0</v>
      </c>
      <c r="L161" s="16">
        <v>0</v>
      </c>
      <c r="M161" s="32"/>
    </row>
    <row r="162" spans="3:15">
      <c r="C162" s="66"/>
      <c r="D162" s="3" t="s">
        <v>1</v>
      </c>
      <c r="E162" s="26">
        <v>921</v>
      </c>
      <c r="F162" s="26">
        <v>21</v>
      </c>
      <c r="G162" s="26">
        <v>0</v>
      </c>
      <c r="H162" s="26">
        <v>17</v>
      </c>
      <c r="I162" s="26" t="s">
        <v>71</v>
      </c>
      <c r="J162" s="16">
        <v>0</v>
      </c>
      <c r="K162" s="16">
        <f>K165-K163</f>
        <v>629263.15480000002</v>
      </c>
      <c r="L162" s="16">
        <v>0</v>
      </c>
      <c r="M162" s="32">
        <v>2</v>
      </c>
    </row>
    <row r="163" spans="3:15">
      <c r="C163" s="66"/>
      <c r="D163" s="3" t="s">
        <v>2</v>
      </c>
      <c r="E163" s="26">
        <v>921</v>
      </c>
      <c r="F163" s="26">
        <v>21</v>
      </c>
      <c r="G163" s="26">
        <v>0</v>
      </c>
      <c r="H163" s="26">
        <v>17</v>
      </c>
      <c r="I163" s="26" t="s">
        <v>71</v>
      </c>
      <c r="J163" s="16">
        <v>0</v>
      </c>
      <c r="K163" s="16">
        <f>K165*2%</f>
        <v>12842.1052</v>
      </c>
      <c r="L163" s="16">
        <v>0</v>
      </c>
      <c r="M163" s="32"/>
    </row>
    <row r="164" spans="3:15">
      <c r="C164" s="66"/>
      <c r="D164" s="3" t="s">
        <v>0</v>
      </c>
      <c r="E164" s="25"/>
      <c r="F164" s="25"/>
      <c r="G164" s="25"/>
      <c r="H164" s="25"/>
      <c r="I164" s="25"/>
      <c r="J164" s="16">
        <v>0</v>
      </c>
      <c r="K164" s="16">
        <v>0</v>
      </c>
      <c r="L164" s="16">
        <v>0</v>
      </c>
      <c r="M164" s="32"/>
    </row>
    <row r="165" spans="3:15">
      <c r="C165" s="67"/>
      <c r="D165" s="4" t="s">
        <v>3</v>
      </c>
      <c r="E165" s="25"/>
      <c r="F165" s="25"/>
      <c r="G165" s="25"/>
      <c r="H165" s="25"/>
      <c r="I165" s="25"/>
      <c r="J165" s="15">
        <f t="shared" ref="J165:L165" si="24">J161+J162+J163+J164</f>
        <v>0</v>
      </c>
      <c r="K165" s="15">
        <v>642105.26</v>
      </c>
      <c r="L165" s="15">
        <f t="shared" si="24"/>
        <v>0</v>
      </c>
      <c r="M165" s="32"/>
    </row>
    <row r="166" spans="3:15" ht="49.5" customHeight="1">
      <c r="C166" s="53" t="s">
        <v>77</v>
      </c>
      <c r="D166" s="13" t="s">
        <v>67</v>
      </c>
      <c r="E166" s="21"/>
      <c r="F166" s="21"/>
      <c r="G166" s="21"/>
      <c r="H166" s="21"/>
      <c r="I166" s="21"/>
      <c r="J166" s="15"/>
      <c r="K166" s="15"/>
      <c r="L166" s="15"/>
      <c r="M166" s="43">
        <v>2</v>
      </c>
    </row>
    <row r="167" spans="3:15">
      <c r="C167" s="66"/>
      <c r="D167" s="3" t="s">
        <v>15</v>
      </c>
      <c r="E167" s="24"/>
      <c r="F167" s="24"/>
      <c r="G167" s="24"/>
      <c r="H167" s="24"/>
      <c r="I167" s="24"/>
      <c r="J167" s="16">
        <v>0</v>
      </c>
      <c r="K167" s="16">
        <v>0</v>
      </c>
      <c r="L167" s="15">
        <v>0</v>
      </c>
      <c r="M167" s="44"/>
    </row>
    <row r="168" spans="3:15">
      <c r="C168" s="66"/>
      <c r="D168" s="3" t="s">
        <v>1</v>
      </c>
      <c r="E168" s="26">
        <v>921</v>
      </c>
      <c r="F168" s="26">
        <v>21</v>
      </c>
      <c r="G168" s="26">
        <v>0</v>
      </c>
      <c r="H168" s="26">
        <v>17</v>
      </c>
      <c r="I168" s="26" t="s">
        <v>68</v>
      </c>
      <c r="J168" s="16">
        <v>3857711.2</v>
      </c>
      <c r="K168" s="16">
        <v>0</v>
      </c>
      <c r="L168" s="15">
        <v>0</v>
      </c>
      <c r="M168" s="44"/>
      <c r="N168" s="9">
        <f>J168-2764946.77</f>
        <v>1092764.4300000002</v>
      </c>
    </row>
    <row r="169" spans="3:15">
      <c r="C169" s="66"/>
      <c r="D169" s="3" t="s">
        <v>2</v>
      </c>
      <c r="E169" s="26">
        <v>921</v>
      </c>
      <c r="F169" s="26">
        <v>21</v>
      </c>
      <c r="G169" s="26">
        <v>0</v>
      </c>
      <c r="H169" s="26">
        <v>17</v>
      </c>
      <c r="I169" s="26" t="s">
        <v>68</v>
      </c>
      <c r="J169" s="16">
        <f>38966.78+39762.02</f>
        <v>78728.799999999988</v>
      </c>
      <c r="K169" s="16">
        <v>0</v>
      </c>
      <c r="L169" s="15">
        <v>0</v>
      </c>
      <c r="M169" s="44"/>
      <c r="O169" s="9">
        <f>J171-O170</f>
        <v>1045247.8999999999</v>
      </c>
    </row>
    <row r="170" spans="3:15">
      <c r="C170" s="66"/>
      <c r="D170" s="3" t="s">
        <v>0</v>
      </c>
      <c r="E170" s="25"/>
      <c r="F170" s="25"/>
      <c r="G170" s="25"/>
      <c r="H170" s="25"/>
      <c r="I170" s="25"/>
      <c r="J170" s="16">
        <v>0</v>
      </c>
      <c r="K170" s="16">
        <v>0</v>
      </c>
      <c r="L170" s="15">
        <v>0</v>
      </c>
      <c r="M170" s="44"/>
      <c r="N170" s="9">
        <f>J168+J169</f>
        <v>3936440</v>
      </c>
      <c r="O170" s="1">
        <v>2891192.1</v>
      </c>
    </row>
    <row r="171" spans="3:15" ht="23.25" customHeight="1">
      <c r="C171" s="66"/>
      <c r="D171" s="4" t="s">
        <v>3</v>
      </c>
      <c r="E171" s="25"/>
      <c r="F171" s="25"/>
      <c r="G171" s="25"/>
      <c r="H171" s="25"/>
      <c r="I171" s="25"/>
      <c r="J171" s="15">
        <f>J168+J169</f>
        <v>3936440</v>
      </c>
      <c r="K171" s="15">
        <f t="shared" ref="K171" si="25">K167+K168+K169+K170</f>
        <v>0</v>
      </c>
      <c r="L171" s="15">
        <f>L169</f>
        <v>0</v>
      </c>
      <c r="M171" s="45"/>
      <c r="N171" s="1">
        <v>326623</v>
      </c>
      <c r="O171" s="9">
        <f>L171-N171</f>
        <v>-326623</v>
      </c>
    </row>
    <row r="172" spans="3:15" ht="31.5" customHeight="1">
      <c r="C172" s="53" t="s">
        <v>48</v>
      </c>
      <c r="D172" s="12" t="s">
        <v>34</v>
      </c>
      <c r="E172" s="25"/>
      <c r="F172" s="25"/>
      <c r="G172" s="25"/>
      <c r="H172" s="25"/>
      <c r="I172" s="25"/>
      <c r="J172" s="15"/>
      <c r="K172" s="15"/>
      <c r="L172" s="15"/>
      <c r="M172" s="43">
        <v>3</v>
      </c>
    </row>
    <row r="173" spans="3:15">
      <c r="C173" s="66"/>
      <c r="D173" s="3" t="s">
        <v>15</v>
      </c>
      <c r="E173" s="21"/>
      <c r="F173" s="21"/>
      <c r="G173" s="21"/>
      <c r="H173" s="21"/>
      <c r="I173" s="21"/>
      <c r="J173" s="16">
        <v>0</v>
      </c>
      <c r="K173" s="16">
        <v>0</v>
      </c>
      <c r="L173" s="16">
        <v>0</v>
      </c>
      <c r="M173" s="44"/>
    </row>
    <row r="174" spans="3:15">
      <c r="C174" s="66"/>
      <c r="D174" s="3" t="s">
        <v>1</v>
      </c>
      <c r="E174" s="21"/>
      <c r="F174" s="21"/>
      <c r="G174" s="21"/>
      <c r="H174" s="21"/>
      <c r="I174" s="21"/>
      <c r="J174" s="16">
        <v>0</v>
      </c>
      <c r="K174" s="16">
        <v>0</v>
      </c>
      <c r="L174" s="16">
        <v>0</v>
      </c>
      <c r="M174" s="44"/>
    </row>
    <row r="175" spans="3:15">
      <c r="C175" s="66"/>
      <c r="D175" s="3" t="s">
        <v>2</v>
      </c>
      <c r="E175" s="26">
        <v>921</v>
      </c>
      <c r="F175" s="26">
        <v>21</v>
      </c>
      <c r="G175" s="26">
        <v>0</v>
      </c>
      <c r="H175" s="26">
        <v>23</v>
      </c>
      <c r="I175" s="26">
        <v>80920</v>
      </c>
      <c r="J175" s="16">
        <f>100000+188905.81</f>
        <v>288905.81</v>
      </c>
      <c r="K175" s="16">
        <v>100000</v>
      </c>
      <c r="L175" s="16">
        <v>100000</v>
      </c>
      <c r="M175" s="44"/>
    </row>
    <row r="176" spans="3:15">
      <c r="C176" s="66"/>
      <c r="D176" s="3" t="s">
        <v>0</v>
      </c>
      <c r="E176" s="21"/>
      <c r="F176" s="21"/>
      <c r="G176" s="21"/>
      <c r="H176" s="21"/>
      <c r="I176" s="21"/>
      <c r="J176" s="16">
        <v>0</v>
      </c>
      <c r="K176" s="16">
        <v>0</v>
      </c>
      <c r="L176" s="16">
        <v>0</v>
      </c>
      <c r="M176" s="44"/>
    </row>
    <row r="177" spans="3:13">
      <c r="C177" s="67"/>
      <c r="D177" s="4" t="s">
        <v>3</v>
      </c>
      <c r="E177" s="21"/>
      <c r="F177" s="21"/>
      <c r="G177" s="21"/>
      <c r="H177" s="21"/>
      <c r="I177" s="21"/>
      <c r="J177" s="15">
        <f t="shared" ref="J177:L177" si="26">J173+J174+J175+J176</f>
        <v>288905.81</v>
      </c>
      <c r="K177" s="15">
        <f t="shared" si="26"/>
        <v>100000</v>
      </c>
      <c r="L177" s="15">
        <f t="shared" si="26"/>
        <v>100000</v>
      </c>
      <c r="M177" s="45"/>
    </row>
    <row r="178" spans="3:13" ht="85.5" customHeight="1">
      <c r="C178" s="53" t="s">
        <v>49</v>
      </c>
      <c r="D178" s="13" t="s">
        <v>58</v>
      </c>
      <c r="E178" s="25"/>
      <c r="F178" s="25"/>
      <c r="G178" s="25"/>
      <c r="H178" s="25"/>
      <c r="I178" s="25"/>
      <c r="J178" s="16"/>
      <c r="K178" s="16"/>
      <c r="L178" s="16"/>
      <c r="M178" s="39">
        <v>3</v>
      </c>
    </row>
    <row r="179" spans="3:13" ht="18" customHeight="1">
      <c r="C179" s="66"/>
      <c r="D179" s="3" t="s">
        <v>15</v>
      </c>
      <c r="E179" s="25"/>
      <c r="F179" s="25"/>
      <c r="G179" s="25"/>
      <c r="H179" s="25"/>
      <c r="I179" s="25"/>
      <c r="J179" s="16">
        <v>0</v>
      </c>
      <c r="K179" s="16">
        <v>0</v>
      </c>
      <c r="L179" s="16">
        <v>0</v>
      </c>
      <c r="M179" s="40"/>
    </row>
    <row r="180" spans="3:13" ht="18" customHeight="1">
      <c r="C180" s="66"/>
      <c r="D180" s="3" t="s">
        <v>1</v>
      </c>
      <c r="E180" s="25"/>
      <c r="F180" s="25"/>
      <c r="G180" s="25"/>
      <c r="H180" s="25"/>
      <c r="I180" s="25"/>
      <c r="J180" s="16">
        <v>0</v>
      </c>
      <c r="K180" s="16">
        <v>0</v>
      </c>
      <c r="L180" s="16">
        <v>0</v>
      </c>
      <c r="M180" s="40"/>
    </row>
    <row r="181" spans="3:13" ht="18" customHeight="1">
      <c r="C181" s="66"/>
      <c r="D181" s="3" t="s">
        <v>2</v>
      </c>
      <c r="E181" s="25">
        <v>921</v>
      </c>
      <c r="F181" s="25">
        <v>21</v>
      </c>
      <c r="G181" s="25">
        <v>0</v>
      </c>
      <c r="H181" s="25">
        <v>11</v>
      </c>
      <c r="I181" s="25">
        <v>84230</v>
      </c>
      <c r="J181" s="16">
        <v>7013</v>
      </c>
      <c r="K181" s="16">
        <v>7013</v>
      </c>
      <c r="L181" s="16">
        <v>7013</v>
      </c>
      <c r="M181" s="40"/>
    </row>
    <row r="182" spans="3:13" ht="18" customHeight="1">
      <c r="C182" s="66"/>
      <c r="D182" s="3" t="s">
        <v>0</v>
      </c>
      <c r="E182" s="25"/>
      <c r="F182" s="25"/>
      <c r="G182" s="25"/>
      <c r="H182" s="25"/>
      <c r="I182" s="25"/>
      <c r="J182" s="16">
        <v>0</v>
      </c>
      <c r="K182" s="16">
        <v>0</v>
      </c>
      <c r="L182" s="16">
        <v>0</v>
      </c>
      <c r="M182" s="40"/>
    </row>
    <row r="183" spans="3:13" ht="18" customHeight="1">
      <c r="C183" s="67"/>
      <c r="D183" s="4" t="s">
        <v>3</v>
      </c>
      <c r="E183" s="25"/>
      <c r="F183" s="25"/>
      <c r="G183" s="25"/>
      <c r="H183" s="25"/>
      <c r="I183" s="25"/>
      <c r="J183" s="15">
        <f t="shared" ref="J183:K183" si="27">J179+J180+J181+J182</f>
        <v>7013</v>
      </c>
      <c r="K183" s="15">
        <f t="shared" si="27"/>
        <v>7013</v>
      </c>
      <c r="L183" s="16">
        <f>L181</f>
        <v>7013</v>
      </c>
      <c r="M183" s="46"/>
    </row>
    <row r="184" spans="3:13" ht="98.25" customHeight="1">
      <c r="C184" s="66" t="s">
        <v>50</v>
      </c>
      <c r="D184" s="13" t="s">
        <v>60</v>
      </c>
      <c r="E184" s="25"/>
      <c r="F184" s="25"/>
      <c r="G184" s="25"/>
      <c r="H184" s="25"/>
      <c r="I184" s="25"/>
      <c r="J184" s="15"/>
      <c r="K184" s="15"/>
      <c r="L184" s="16"/>
      <c r="M184" s="39">
        <v>1</v>
      </c>
    </row>
    <row r="185" spans="3:13" ht="18" customHeight="1">
      <c r="C185" s="66"/>
      <c r="D185" s="3" t="s">
        <v>15</v>
      </c>
      <c r="E185" s="25"/>
      <c r="F185" s="25"/>
      <c r="G185" s="25"/>
      <c r="H185" s="25"/>
      <c r="I185" s="25"/>
      <c r="J185" s="15">
        <v>0</v>
      </c>
      <c r="K185" s="15">
        <v>0</v>
      </c>
      <c r="L185" s="15">
        <v>0</v>
      </c>
      <c r="M185" s="40"/>
    </row>
    <row r="186" spans="3:13" ht="18" customHeight="1">
      <c r="C186" s="66"/>
      <c r="D186" s="3" t="s">
        <v>1</v>
      </c>
      <c r="E186" s="25"/>
      <c r="F186" s="25"/>
      <c r="G186" s="25"/>
      <c r="H186" s="25"/>
      <c r="I186" s="25"/>
      <c r="J186" s="15">
        <v>0</v>
      </c>
      <c r="K186" s="15">
        <v>0</v>
      </c>
      <c r="L186" s="15">
        <v>0</v>
      </c>
      <c r="M186" s="40"/>
    </row>
    <row r="187" spans="3:13" ht="18" customHeight="1">
      <c r="C187" s="66"/>
      <c r="D187" s="3" t="s">
        <v>2</v>
      </c>
      <c r="E187" s="25">
        <v>921</v>
      </c>
      <c r="F187" s="25">
        <v>21</v>
      </c>
      <c r="G187" s="25">
        <v>0</v>
      </c>
      <c r="H187" s="25">
        <v>21</v>
      </c>
      <c r="I187" s="25">
        <v>84240</v>
      </c>
      <c r="J187" s="15">
        <v>6309</v>
      </c>
      <c r="K187" s="15">
        <v>6309</v>
      </c>
      <c r="L187" s="15">
        <v>6309</v>
      </c>
      <c r="M187" s="40"/>
    </row>
    <row r="188" spans="3:13" ht="18" customHeight="1">
      <c r="C188" s="66"/>
      <c r="D188" s="3" t="s">
        <v>0</v>
      </c>
      <c r="E188" s="25"/>
      <c r="F188" s="25"/>
      <c r="G188" s="25"/>
      <c r="H188" s="25"/>
      <c r="I188" s="25"/>
      <c r="J188" s="15">
        <v>0</v>
      </c>
      <c r="K188" s="15">
        <v>0</v>
      </c>
      <c r="L188" s="15">
        <v>0</v>
      </c>
      <c r="M188" s="40"/>
    </row>
    <row r="189" spans="3:13" ht="18" customHeight="1">
      <c r="C189" s="67"/>
      <c r="D189" s="4" t="s">
        <v>3</v>
      </c>
      <c r="E189" s="25"/>
      <c r="F189" s="25"/>
      <c r="G189" s="25"/>
      <c r="H189" s="25"/>
      <c r="I189" s="25"/>
      <c r="J189" s="15">
        <f>J187</f>
        <v>6309</v>
      </c>
      <c r="K189" s="15">
        <f t="shared" ref="K189:L189" si="28">K187</f>
        <v>6309</v>
      </c>
      <c r="L189" s="15">
        <f t="shared" si="28"/>
        <v>6309</v>
      </c>
      <c r="M189" s="46"/>
    </row>
    <row r="190" spans="3:13" ht="78.75">
      <c r="C190" s="37" t="s">
        <v>51</v>
      </c>
      <c r="D190" s="13" t="s">
        <v>89</v>
      </c>
      <c r="E190" s="25"/>
      <c r="F190" s="25"/>
      <c r="G190" s="25"/>
      <c r="H190" s="25"/>
      <c r="I190" s="25"/>
      <c r="J190" s="15"/>
      <c r="K190" s="15"/>
      <c r="L190" s="15"/>
      <c r="M190" s="38">
        <v>2</v>
      </c>
    </row>
    <row r="191" spans="3:13" ht="18" customHeight="1">
      <c r="C191" s="37"/>
      <c r="D191" s="3" t="s">
        <v>15</v>
      </c>
      <c r="E191" s="25"/>
      <c r="F191" s="25"/>
      <c r="G191" s="25"/>
      <c r="H191" s="25"/>
      <c r="I191" s="25"/>
      <c r="J191" s="15">
        <v>0</v>
      </c>
      <c r="K191" s="15">
        <v>0</v>
      </c>
      <c r="L191" s="15">
        <v>0</v>
      </c>
      <c r="M191" s="38"/>
    </row>
    <row r="192" spans="3:13" ht="18" customHeight="1">
      <c r="C192" s="37"/>
      <c r="D192" s="3" t="s">
        <v>1</v>
      </c>
      <c r="E192" s="25"/>
      <c r="F192" s="25"/>
      <c r="G192" s="25"/>
      <c r="H192" s="25"/>
      <c r="I192" s="25"/>
      <c r="J192" s="15">
        <v>0</v>
      </c>
      <c r="K192" s="15">
        <v>0</v>
      </c>
      <c r="L192" s="15">
        <v>0</v>
      </c>
      <c r="M192" s="38"/>
    </row>
    <row r="193" spans="3:13" ht="18" customHeight="1">
      <c r="C193" s="37"/>
      <c r="D193" s="3" t="s">
        <v>2</v>
      </c>
      <c r="E193" s="26">
        <v>921</v>
      </c>
      <c r="F193" s="26">
        <v>21</v>
      </c>
      <c r="G193" s="26">
        <v>0</v>
      </c>
      <c r="H193" s="26">
        <v>17</v>
      </c>
      <c r="I193" s="26">
        <v>81680</v>
      </c>
      <c r="J193" s="15">
        <f>76630+610506.48</f>
        <v>687136.48</v>
      </c>
      <c r="K193" s="15">
        <v>0</v>
      </c>
      <c r="L193" s="15">
        <v>0</v>
      </c>
      <c r="M193" s="38"/>
    </row>
    <row r="194" spans="3:13" ht="18" customHeight="1">
      <c r="C194" s="37"/>
      <c r="D194" s="3" t="s">
        <v>0</v>
      </c>
      <c r="E194" s="25"/>
      <c r="F194" s="25"/>
      <c r="G194" s="25"/>
      <c r="H194" s="25"/>
      <c r="I194" s="25"/>
      <c r="J194" s="15">
        <v>0</v>
      </c>
      <c r="K194" s="15">
        <v>0</v>
      </c>
      <c r="L194" s="15">
        <v>0</v>
      </c>
      <c r="M194" s="38"/>
    </row>
    <row r="195" spans="3:13" ht="18" customHeight="1">
      <c r="C195" s="37"/>
      <c r="D195" s="4" t="s">
        <v>3</v>
      </c>
      <c r="E195" s="25"/>
      <c r="F195" s="25"/>
      <c r="G195" s="25"/>
      <c r="H195" s="25"/>
      <c r="I195" s="25"/>
      <c r="J195" s="15">
        <f>J193</f>
        <v>687136.48</v>
      </c>
      <c r="K195" s="15">
        <v>0</v>
      </c>
      <c r="L195" s="15">
        <v>0</v>
      </c>
      <c r="M195" s="38"/>
    </row>
    <row r="196" spans="3:13" ht="96" customHeight="1">
      <c r="C196" s="37" t="s">
        <v>54</v>
      </c>
      <c r="D196" s="13" t="s">
        <v>92</v>
      </c>
      <c r="E196" s="25"/>
      <c r="F196" s="25"/>
      <c r="G196" s="25"/>
      <c r="H196" s="25"/>
      <c r="I196" s="25"/>
      <c r="J196" s="15"/>
      <c r="K196" s="15"/>
      <c r="L196" s="15"/>
      <c r="M196" s="39">
        <v>2</v>
      </c>
    </row>
    <row r="197" spans="3:13" ht="18" customHeight="1">
      <c r="C197" s="37"/>
      <c r="D197" s="3" t="s">
        <v>15</v>
      </c>
      <c r="E197" s="25"/>
      <c r="F197" s="25"/>
      <c r="G197" s="25"/>
      <c r="H197" s="25"/>
      <c r="I197" s="25"/>
      <c r="J197" s="15">
        <v>0</v>
      </c>
      <c r="K197" s="15">
        <v>0</v>
      </c>
      <c r="L197" s="15">
        <v>0</v>
      </c>
      <c r="M197" s="40"/>
    </row>
    <row r="198" spans="3:13" ht="18" customHeight="1">
      <c r="C198" s="37"/>
      <c r="D198" s="3" t="s">
        <v>1</v>
      </c>
      <c r="E198" s="25"/>
      <c r="F198" s="25"/>
      <c r="G198" s="25"/>
      <c r="H198" s="25"/>
      <c r="I198" s="25"/>
      <c r="J198" s="15">
        <v>0</v>
      </c>
      <c r="K198" s="15">
        <v>0</v>
      </c>
      <c r="L198" s="15">
        <v>0</v>
      </c>
      <c r="M198" s="40"/>
    </row>
    <row r="199" spans="3:13" ht="18" customHeight="1">
      <c r="C199" s="37"/>
      <c r="D199" s="3" t="s">
        <v>2</v>
      </c>
      <c r="E199" s="26">
        <v>921</v>
      </c>
      <c r="F199" s="26">
        <v>21</v>
      </c>
      <c r="G199" s="26">
        <v>0</v>
      </c>
      <c r="H199" s="26">
        <v>17</v>
      </c>
      <c r="I199" s="26">
        <v>81870</v>
      </c>
      <c r="J199" s="15">
        <v>1424515.13</v>
      </c>
      <c r="K199" s="15">
        <v>0</v>
      </c>
      <c r="L199" s="15">
        <v>0</v>
      </c>
      <c r="M199" s="40"/>
    </row>
    <row r="200" spans="3:13" ht="18" customHeight="1">
      <c r="C200" s="37"/>
      <c r="D200" s="3" t="s">
        <v>0</v>
      </c>
      <c r="E200" s="25"/>
      <c r="F200" s="25"/>
      <c r="G200" s="25"/>
      <c r="H200" s="25"/>
      <c r="I200" s="25"/>
      <c r="J200" s="15">
        <v>0</v>
      </c>
      <c r="K200" s="15">
        <v>0</v>
      </c>
      <c r="L200" s="15">
        <v>0</v>
      </c>
      <c r="M200" s="40"/>
    </row>
    <row r="201" spans="3:13" ht="18" customHeight="1">
      <c r="C201" s="37"/>
      <c r="D201" s="4" t="s">
        <v>3</v>
      </c>
      <c r="E201" s="25"/>
      <c r="F201" s="25"/>
      <c r="G201" s="25"/>
      <c r="H201" s="25"/>
      <c r="I201" s="25"/>
      <c r="J201" s="15">
        <f>J199</f>
        <v>1424515.13</v>
      </c>
      <c r="K201" s="15">
        <v>0</v>
      </c>
      <c r="L201" s="15">
        <v>0</v>
      </c>
      <c r="M201" s="40"/>
    </row>
    <row r="202" spans="3:13" ht="63">
      <c r="C202" s="66" t="s">
        <v>87</v>
      </c>
      <c r="D202" s="13" t="s">
        <v>59</v>
      </c>
      <c r="E202" s="25"/>
      <c r="F202" s="25"/>
      <c r="G202" s="25"/>
      <c r="H202" s="25"/>
      <c r="I202" s="25"/>
      <c r="J202" s="15"/>
      <c r="K202" s="15"/>
      <c r="L202" s="16"/>
      <c r="M202" s="39">
        <v>3</v>
      </c>
    </row>
    <row r="203" spans="3:13" ht="18" customHeight="1">
      <c r="C203" s="66"/>
      <c r="D203" s="3" t="s">
        <v>15</v>
      </c>
      <c r="E203" s="25"/>
      <c r="F203" s="25"/>
      <c r="G203" s="25"/>
      <c r="H203" s="25"/>
      <c r="I203" s="25"/>
      <c r="J203" s="15">
        <v>0</v>
      </c>
      <c r="K203" s="15">
        <v>0</v>
      </c>
      <c r="L203" s="15">
        <v>0</v>
      </c>
      <c r="M203" s="40"/>
    </row>
    <row r="204" spans="3:13" ht="18" customHeight="1">
      <c r="C204" s="66"/>
      <c r="D204" s="3" t="s">
        <v>1</v>
      </c>
      <c r="E204" s="25"/>
      <c r="F204" s="25"/>
      <c r="G204" s="25"/>
      <c r="H204" s="25"/>
      <c r="I204" s="25"/>
      <c r="J204" s="15">
        <v>0</v>
      </c>
      <c r="K204" s="15">
        <v>0</v>
      </c>
      <c r="L204" s="15">
        <v>0</v>
      </c>
      <c r="M204" s="40"/>
    </row>
    <row r="205" spans="3:13" ht="18" customHeight="1">
      <c r="C205" s="66"/>
      <c r="D205" s="3" t="s">
        <v>2</v>
      </c>
      <c r="E205" s="25">
        <v>921</v>
      </c>
      <c r="F205" s="25">
        <v>21</v>
      </c>
      <c r="G205" s="25">
        <v>0</v>
      </c>
      <c r="H205" s="25">
        <v>21</v>
      </c>
      <c r="I205" s="25">
        <v>84330</v>
      </c>
      <c r="J205" s="15">
        <v>6309</v>
      </c>
      <c r="K205" s="15">
        <v>6309</v>
      </c>
      <c r="L205" s="15">
        <v>6309</v>
      </c>
      <c r="M205" s="40"/>
    </row>
    <row r="206" spans="3:13" ht="18" customHeight="1">
      <c r="C206" s="66"/>
      <c r="D206" s="3" t="s">
        <v>0</v>
      </c>
      <c r="E206" s="25"/>
      <c r="F206" s="25"/>
      <c r="G206" s="25"/>
      <c r="H206" s="25"/>
      <c r="I206" s="25"/>
      <c r="J206" s="15">
        <v>0</v>
      </c>
      <c r="K206" s="15">
        <v>0</v>
      </c>
      <c r="L206" s="15">
        <v>0</v>
      </c>
      <c r="M206" s="40"/>
    </row>
    <row r="207" spans="3:13" ht="18" customHeight="1">
      <c r="C207" s="67"/>
      <c r="D207" s="4" t="s">
        <v>3</v>
      </c>
      <c r="E207" s="25"/>
      <c r="F207" s="25"/>
      <c r="G207" s="25"/>
      <c r="H207" s="25"/>
      <c r="I207" s="25"/>
      <c r="J207" s="15">
        <f>J205</f>
        <v>6309</v>
      </c>
      <c r="K207" s="15">
        <f t="shared" ref="K207:L207" si="29">K205</f>
        <v>6309</v>
      </c>
      <c r="L207" s="15">
        <f t="shared" si="29"/>
        <v>6309</v>
      </c>
      <c r="M207" s="46"/>
    </row>
    <row r="208" spans="3:13" ht="192.75" customHeight="1">
      <c r="C208" s="66" t="s">
        <v>88</v>
      </c>
      <c r="D208" s="13" t="s">
        <v>52</v>
      </c>
      <c r="E208" s="25"/>
      <c r="F208" s="25"/>
      <c r="G208" s="25"/>
      <c r="H208" s="25"/>
      <c r="I208" s="25"/>
      <c r="J208" s="15"/>
      <c r="K208" s="15"/>
      <c r="L208" s="16"/>
      <c r="M208" s="39">
        <v>3</v>
      </c>
    </row>
    <row r="209" spans="3:13" ht="18" customHeight="1">
      <c r="C209" s="66"/>
      <c r="D209" s="3" t="s">
        <v>15</v>
      </c>
      <c r="E209" s="25"/>
      <c r="F209" s="25"/>
      <c r="G209" s="25"/>
      <c r="H209" s="25"/>
      <c r="I209" s="25"/>
      <c r="J209" s="15">
        <v>0</v>
      </c>
      <c r="K209" s="15">
        <v>0</v>
      </c>
      <c r="L209" s="15">
        <v>0</v>
      </c>
      <c r="M209" s="40"/>
    </row>
    <row r="210" spans="3:13" ht="18" customHeight="1">
      <c r="C210" s="66"/>
      <c r="D210" s="3" t="s">
        <v>1</v>
      </c>
      <c r="E210" s="25"/>
      <c r="F210" s="25"/>
      <c r="G210" s="25"/>
      <c r="H210" s="25"/>
      <c r="I210" s="25"/>
      <c r="J210" s="15">
        <v>0</v>
      </c>
      <c r="K210" s="15">
        <v>0</v>
      </c>
      <c r="L210" s="15">
        <v>0</v>
      </c>
      <c r="M210" s="40"/>
    </row>
    <row r="211" spans="3:13" ht="18" customHeight="1">
      <c r="C211" s="66"/>
      <c r="D211" s="3" t="s">
        <v>2</v>
      </c>
      <c r="E211" s="25">
        <v>921</v>
      </c>
      <c r="F211" s="25">
        <v>21</v>
      </c>
      <c r="G211" s="25">
        <v>0</v>
      </c>
      <c r="H211" s="25">
        <v>21</v>
      </c>
      <c r="I211" s="25">
        <v>84350</v>
      </c>
      <c r="J211" s="15">
        <v>7013</v>
      </c>
      <c r="K211" s="15">
        <v>7013</v>
      </c>
      <c r="L211" s="15">
        <v>7013</v>
      </c>
      <c r="M211" s="40"/>
    </row>
    <row r="212" spans="3:13" ht="18" customHeight="1">
      <c r="C212" s="66"/>
      <c r="D212" s="3" t="s">
        <v>0</v>
      </c>
      <c r="E212" s="25"/>
      <c r="F212" s="25"/>
      <c r="G212" s="25"/>
      <c r="H212" s="25"/>
      <c r="I212" s="25"/>
      <c r="J212" s="15">
        <v>0</v>
      </c>
      <c r="K212" s="15">
        <v>0</v>
      </c>
      <c r="L212" s="15">
        <v>0</v>
      </c>
      <c r="M212" s="40"/>
    </row>
    <row r="213" spans="3:13" ht="18" customHeight="1">
      <c r="C213" s="67"/>
      <c r="D213" s="4" t="s">
        <v>3</v>
      </c>
      <c r="E213" s="25"/>
      <c r="F213" s="25"/>
      <c r="G213" s="25"/>
      <c r="H213" s="25"/>
      <c r="I213" s="25"/>
      <c r="J213" s="15">
        <f>J211</f>
        <v>7013</v>
      </c>
      <c r="K213" s="15">
        <f t="shared" ref="K213:L213" si="30">K211</f>
        <v>7013</v>
      </c>
      <c r="L213" s="15">
        <f t="shared" si="30"/>
        <v>7013</v>
      </c>
      <c r="M213" s="46"/>
    </row>
    <row r="214" spans="3:13">
      <c r="J214" s="29"/>
      <c r="K214" s="29"/>
      <c r="L214" s="28"/>
      <c r="M214" s="29"/>
    </row>
    <row r="215" spans="3:13">
      <c r="J215" s="29"/>
      <c r="K215" s="29"/>
      <c r="L215" s="28"/>
      <c r="M215" s="29"/>
    </row>
    <row r="216" spans="3:13">
      <c r="J216" s="29"/>
      <c r="K216" s="29"/>
      <c r="L216" s="28"/>
      <c r="M216" s="29"/>
    </row>
    <row r="217" spans="3:13">
      <c r="J217" s="29"/>
      <c r="K217" s="29"/>
      <c r="L217" s="28"/>
      <c r="M217" s="29"/>
    </row>
    <row r="218" spans="3:13">
      <c r="J218" s="29"/>
      <c r="K218" s="29"/>
      <c r="L218" s="28"/>
      <c r="M218" s="29"/>
    </row>
    <row r="219" spans="3:13">
      <c r="J219" s="30"/>
      <c r="K219" s="30"/>
      <c r="L219" s="28"/>
      <c r="M219" s="28"/>
    </row>
    <row r="220" spans="3:13">
      <c r="J220" s="29"/>
      <c r="K220" s="29"/>
      <c r="L220" s="28"/>
      <c r="M220" s="28"/>
    </row>
    <row r="221" spans="3:13">
      <c r="J221" s="29"/>
      <c r="K221" s="29"/>
      <c r="L221" s="28"/>
      <c r="M221" s="28"/>
    </row>
    <row r="222" spans="3:13">
      <c r="J222" s="29"/>
      <c r="K222" s="29"/>
      <c r="L222" s="28"/>
      <c r="M222" s="28"/>
    </row>
    <row r="223" spans="3:13">
      <c r="J223" s="29"/>
      <c r="K223" s="29"/>
      <c r="L223" s="28"/>
      <c r="M223" s="28"/>
    </row>
    <row r="224" spans="3:13">
      <c r="J224" s="29"/>
      <c r="K224" s="29"/>
      <c r="L224" s="28"/>
      <c r="M224" s="28"/>
    </row>
    <row r="225" spans="10:13">
      <c r="J225" s="28"/>
      <c r="K225" s="28"/>
      <c r="L225" s="28"/>
      <c r="M225" s="28"/>
    </row>
    <row r="226" spans="10:13">
      <c r="J226" s="28"/>
      <c r="K226" s="28"/>
      <c r="L226" s="28"/>
      <c r="M226" s="28"/>
    </row>
  </sheetData>
  <autoFilter ref="D8:M69"/>
  <mergeCells count="72">
    <mergeCell ref="L4:M4"/>
    <mergeCell ref="C184:C189"/>
    <mergeCell ref="C202:C207"/>
    <mergeCell ref="C208:C213"/>
    <mergeCell ref="C46:C51"/>
    <mergeCell ref="C172:C177"/>
    <mergeCell ref="C142:C147"/>
    <mergeCell ref="C166:C171"/>
    <mergeCell ref="C118:C123"/>
    <mergeCell ref="C124:C129"/>
    <mergeCell ref="C70:C75"/>
    <mergeCell ref="C58:C63"/>
    <mergeCell ref="C64:C69"/>
    <mergeCell ref="C154:C159"/>
    <mergeCell ref="C160:C165"/>
    <mergeCell ref="C178:C183"/>
    <mergeCell ref="C130:C135"/>
    <mergeCell ref="C136:C141"/>
    <mergeCell ref="C112:C117"/>
    <mergeCell ref="C148:C153"/>
    <mergeCell ref="C94:C99"/>
    <mergeCell ref="C100:C105"/>
    <mergeCell ref="C52:C57"/>
    <mergeCell ref="C106:C111"/>
    <mergeCell ref="C16:C21"/>
    <mergeCell ref="C10:C15"/>
    <mergeCell ref="C40:C45"/>
    <mergeCell ref="C22:C27"/>
    <mergeCell ref="C28:C33"/>
    <mergeCell ref="C34:C39"/>
    <mergeCell ref="C88:C93"/>
    <mergeCell ref="C76:C81"/>
    <mergeCell ref="C82:C87"/>
    <mergeCell ref="C8:C9"/>
    <mergeCell ref="D5:M5"/>
    <mergeCell ref="D6:M7"/>
    <mergeCell ref="D8:D9"/>
    <mergeCell ref="E8:I8"/>
    <mergeCell ref="J8:L8"/>
    <mergeCell ref="M8:M9"/>
    <mergeCell ref="M46:M51"/>
    <mergeCell ref="M52:M57"/>
    <mergeCell ref="M58:M63"/>
    <mergeCell ref="M64:M69"/>
    <mergeCell ref="M10:M15"/>
    <mergeCell ref="M16:M21"/>
    <mergeCell ref="M22:M27"/>
    <mergeCell ref="M28:M33"/>
    <mergeCell ref="M34:M39"/>
    <mergeCell ref="M202:M207"/>
    <mergeCell ref="M208:M213"/>
    <mergeCell ref="M148:M153"/>
    <mergeCell ref="M166:M171"/>
    <mergeCell ref="M172:M177"/>
    <mergeCell ref="M178:M183"/>
    <mergeCell ref="M184:M189"/>
    <mergeCell ref="C196:C201"/>
    <mergeCell ref="M190:M195"/>
    <mergeCell ref="M196:M201"/>
    <mergeCell ref="C190:C195"/>
    <mergeCell ref="L1:M3"/>
    <mergeCell ref="M118:M123"/>
    <mergeCell ref="M124:M129"/>
    <mergeCell ref="M130:M135"/>
    <mergeCell ref="M136:M141"/>
    <mergeCell ref="M142:M147"/>
    <mergeCell ref="M70:M75"/>
    <mergeCell ref="M94:M99"/>
    <mergeCell ref="M100:M105"/>
    <mergeCell ref="M106:M111"/>
    <mergeCell ref="M112:M117"/>
    <mergeCell ref="M40:M45"/>
  </mergeCells>
  <phoneticPr fontId="3" type="noConversion"/>
  <pageMargins left="0.43307086614173229" right="0.19685039370078741" top="0.27559055118110237" bottom="0.38" header="0.19685039370078741" footer="0.39370078740157483"/>
  <pageSetup paperSize="9" scale="75" fitToHeight="0" orientation="landscape" r:id="rId1"/>
  <headerFooter alignWithMargins="0">
    <oddFooter>&amp;C&amp;P</oddFooter>
  </headerFooter>
  <rowBreaks count="12" manualBreakCount="12">
    <brk id="15" max="12" man="1"/>
    <brk id="27" max="12" man="1"/>
    <brk id="45" max="12" man="1"/>
    <brk id="63" max="12" man="1"/>
    <brk id="81" max="12" man="1"/>
    <brk id="99" max="12" man="1"/>
    <brk id="117" max="12" man="1"/>
    <brk id="135" max="12" man="1"/>
    <brk id="153" max="12" man="1"/>
    <brk id="171" max="12" man="1"/>
    <brk id="189" max="12" man="1"/>
    <brk id="20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Admin</cp:lastModifiedBy>
  <cp:lastPrinted>2024-06-20T13:58:03Z</cp:lastPrinted>
  <dcterms:created xsi:type="dcterms:W3CDTF">2011-06-15T13:58:56Z</dcterms:created>
  <dcterms:modified xsi:type="dcterms:W3CDTF">2024-08-08T12:23:19Z</dcterms:modified>
</cp:coreProperties>
</file>