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Table1!$A$1:$L$85</definedName>
  </definedNames>
  <calcPr calcId="125725"/>
</workbook>
</file>

<file path=xl/calcChain.xml><?xml version="1.0" encoding="utf-8"?>
<calcChain xmlns="http://schemas.openxmlformats.org/spreadsheetml/2006/main">
  <c r="I8" i="1"/>
  <c r="K21"/>
  <c r="J21"/>
  <c r="K22"/>
  <c r="J22"/>
  <c r="K34"/>
  <c r="J34"/>
  <c r="I9"/>
  <c r="I40"/>
  <c r="I75"/>
  <c r="K73"/>
  <c r="J73"/>
  <c r="I73"/>
  <c r="K67"/>
  <c r="J67"/>
  <c r="I67"/>
  <c r="K61"/>
  <c r="J61"/>
  <c r="I61"/>
  <c r="I45"/>
  <c r="M31" l="1"/>
  <c r="M43"/>
  <c r="N43"/>
  <c r="I31"/>
  <c r="I27" s="1"/>
  <c r="I20" s="1"/>
  <c r="J11"/>
  <c r="K11"/>
  <c r="I11"/>
  <c r="J45"/>
  <c r="K45"/>
  <c r="J8"/>
  <c r="K8"/>
  <c r="I21"/>
  <c r="K20"/>
  <c r="J20"/>
  <c r="J31"/>
  <c r="J9"/>
  <c r="K9"/>
  <c r="I22"/>
  <c r="J75"/>
  <c r="K55"/>
  <c r="K81"/>
  <c r="K79" s="1"/>
  <c r="I79"/>
  <c r="I85"/>
  <c r="J85"/>
  <c r="J79"/>
  <c r="J55"/>
  <c r="I55"/>
  <c r="J49" l="1"/>
  <c r="I49"/>
  <c r="K25"/>
  <c r="K31"/>
  <c r="I12"/>
  <c r="I25"/>
  <c r="J18"/>
  <c r="K49"/>
  <c r="I18"/>
  <c r="K85"/>
  <c r="M9" l="1"/>
  <c r="J25"/>
  <c r="J12"/>
  <c r="K18"/>
  <c r="K12" l="1"/>
  <c r="M12" s="1"/>
  <c r="M8"/>
</calcChain>
</file>

<file path=xl/sharedStrings.xml><?xml version="1.0" encoding="utf-8"?>
<sst xmlns="http://schemas.openxmlformats.org/spreadsheetml/2006/main" count="167" uniqueCount="50">
  <si>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</si>
  <si>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</si>
  <si>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</si>
  <si>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</si>
  <si>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</si>
  <si>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</si>
  <si>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1</t>
  </si>
  <si>
    <t>2</t>
  </si>
  <si>
    <t>5</t>
  </si>
  <si>
    <t>средства местных бюджетов</t>
  </si>
  <si>
    <t>внебюджетные средства</t>
  </si>
  <si>
    <t>итого</t>
  </si>
  <si>
    <t>1.</t>
  </si>
  <si>
    <t>Подпрограмма "Комплексное развитие систем коммунальной инфраструктуры Мглинского района"</t>
  </si>
  <si>
    <t>Изготовление проектно - сметной документации, проведение государственной экспертизы, выдача технических условий и согласование проекта, проведение проверки на соответствие требованиям промышленной безопасности по объектам строительства, реконструкции, капитального ремонта  по объектам:</t>
  </si>
  <si>
    <t xml:space="preserve">Обеспечение сохранности автомобильных дорог местного значения и условий безопасности движения по ним: </t>
  </si>
  <si>
    <t>Ремонт, содержание и обустройство автомобильных дорог местного значения</t>
  </si>
  <si>
    <t>Создание условий для обеспечения потребностей населения района в транспортных услугах:</t>
  </si>
  <si>
    <t>02</t>
  </si>
  <si>
    <t>МП</t>
  </si>
  <si>
    <t>ППМП</t>
  </si>
  <si>
    <t>поступление из областного             бюджета</t>
  </si>
  <si>
    <t>поступление из федерального бюджета</t>
  </si>
  <si>
    <t>Обеспечение градостроительной деятельности</t>
  </si>
  <si>
    <t>Корректировка схемы территариального планирования Мглинского района</t>
  </si>
  <si>
    <t>901</t>
  </si>
  <si>
    <t>51</t>
  </si>
  <si>
    <t>S6170</t>
  </si>
  <si>
    <t>00</t>
  </si>
  <si>
    <t xml:space="preserve"> </t>
  </si>
  <si>
    <t>x</t>
  </si>
  <si>
    <t>ГРБС (РБС)</t>
  </si>
  <si>
    <t>Муниципальная программа, подпрограмма, основное мероприятие (проект(программа)), направление расходов, мероприятие</t>
  </si>
  <si>
    <t>2024 год</t>
  </si>
  <si>
    <t>2025 год</t>
  </si>
  <si>
    <t>2026 год</t>
  </si>
  <si>
    <t>2.1</t>
  </si>
  <si>
    <t>2.2</t>
  </si>
  <si>
    <t>3.1</t>
  </si>
  <si>
    <t>Ремонт автомобильного деревянного моста длиной 48 м через реку Воронуса у н.п. Кокоты Мглинского района Брянской области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</si>
  <si>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</si>
  <si>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>Приложение №2 к  постановлению администрации Мглинского района                                                                                                                                            от                                              №                                                                         Приложение  1 к подпрограмме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</t>
  </si>
  <si>
    <t>Энергоснабжение автостанции г. Мглин по ул. Ворошилова, д.5</t>
  </si>
  <si>
    <t>4</t>
  </si>
  <si>
    <t>Проведение государственной экспертизы проектной документации и результатов инженерных изысканий по объекту «Реконструкция автостанции в г. Мглин Мглинского района Брянской области, расположенной по адресу г. Мглин, ул. Ворошилова, д.5»</t>
  </si>
  <si>
    <t>Мероприятия по обеспечению функционирования комплекса "Безопасный город"</t>
  </si>
  <si>
    <t>6</t>
  </si>
  <si>
    <t>7.1.</t>
  </si>
  <si>
    <t>2.3</t>
  </si>
  <si>
    <t>Обеспечение сохранности автомобильных дорог местного значения и условий безопасности движения по ним (софинансирование)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</si>
</sst>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"/>
  </numFmts>
  <fonts count="8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3" fontId="7" fillId="0" borderId="0" applyFont="0" applyFill="0" applyBorder="0" applyAlignment="0" applyProtection="0"/>
  </cellStyleXfs>
  <cellXfs count="44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43" fontId="0" fillId="0" borderId="0" xfId="1" applyFont="1" applyFill="1" applyAlignment="1">
      <alignment vertical="top" wrapText="1"/>
    </xf>
    <xf numFmtId="3" fontId="6" fillId="3" borderId="3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4" fontId="6" fillId="3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6" fillId="3" borderId="4" xfId="0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85"/>
  <sheetViews>
    <sheetView tabSelected="1" view="pageBreakPreview" topLeftCell="A9" zoomScale="115" zoomScaleNormal="75" zoomScaleSheetLayoutView="115" workbookViewId="0">
      <selection activeCell="I9" sqref="I9"/>
    </sheetView>
  </sheetViews>
  <sheetFormatPr defaultRowHeight="15.75"/>
  <cols>
    <col min="1" max="1" width="5.5" customWidth="1"/>
    <col min="2" max="2" width="7.33203125" style="1" customWidth="1"/>
    <col min="3" max="3" width="40.33203125" style="1" customWidth="1"/>
    <col min="4" max="4" width="8.6640625" style="1" customWidth="1"/>
    <col min="5" max="5" width="6.5" style="1" customWidth="1"/>
    <col min="6" max="6" width="7" style="1" customWidth="1"/>
    <col min="7" max="7" width="7.5" style="1" customWidth="1"/>
    <col min="8" max="8" width="11.33203125" style="1" customWidth="1"/>
    <col min="9" max="9" width="18.83203125" style="1" customWidth="1"/>
    <col min="10" max="11" width="20.1640625" style="1" customWidth="1"/>
    <col min="12" max="12" width="21.1640625" style="16" customWidth="1"/>
    <col min="13" max="13" width="16.1640625" bestFit="1" customWidth="1"/>
    <col min="14" max="14" width="14.5" bestFit="1" customWidth="1"/>
  </cols>
  <sheetData>
    <row r="1" spans="2:13" ht="159.75" customHeight="1">
      <c r="K1" s="24" t="s">
        <v>41</v>
      </c>
      <c r="L1" s="24"/>
    </row>
    <row r="2" spans="2:13" ht="45.75" customHeight="1">
      <c r="B2" s="35" t="s">
        <v>29</v>
      </c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2:13" ht="6.75" customHeight="1">
      <c r="B3" s="1" t="s">
        <v>0</v>
      </c>
    </row>
    <row r="4" spans="2:13" ht="27" customHeight="1">
      <c r="B4" s="27" t="s">
        <v>1</v>
      </c>
      <c r="C4" s="27" t="s">
        <v>32</v>
      </c>
      <c r="D4" s="27" t="s">
        <v>2</v>
      </c>
      <c r="E4" s="27"/>
      <c r="F4" s="27"/>
      <c r="G4" s="27"/>
      <c r="H4" s="27"/>
      <c r="I4" s="27" t="s">
        <v>3</v>
      </c>
      <c r="J4" s="27"/>
      <c r="K4" s="27"/>
      <c r="L4" s="36" t="s">
        <v>40</v>
      </c>
    </row>
    <row r="5" spans="2:13" ht="150" customHeight="1">
      <c r="B5" s="27" t="s">
        <v>0</v>
      </c>
      <c r="C5" s="27" t="s">
        <v>0</v>
      </c>
      <c r="D5" s="4" t="s">
        <v>31</v>
      </c>
      <c r="E5" s="4" t="s">
        <v>19</v>
      </c>
      <c r="F5" s="4" t="s">
        <v>20</v>
      </c>
      <c r="G5" s="4" t="s">
        <v>4</v>
      </c>
      <c r="H5" s="4" t="s">
        <v>5</v>
      </c>
      <c r="I5" s="15" t="s">
        <v>33</v>
      </c>
      <c r="J5" s="15" t="s">
        <v>34</v>
      </c>
      <c r="K5" s="15" t="s">
        <v>35</v>
      </c>
      <c r="L5" s="36"/>
    </row>
    <row r="6" spans="2:13" ht="18" customHeight="1">
      <c r="B6" s="5" t="s">
        <v>6</v>
      </c>
      <c r="C6" s="5" t="s">
        <v>7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14">
        <v>8</v>
      </c>
      <c r="J6" s="14">
        <v>9</v>
      </c>
      <c r="K6" s="14">
        <v>10</v>
      </c>
      <c r="L6" s="17">
        <v>11</v>
      </c>
    </row>
    <row r="7" spans="2:13" ht="62.25" customHeight="1">
      <c r="B7" s="26"/>
      <c r="C7" s="6" t="s">
        <v>13</v>
      </c>
      <c r="D7" s="5"/>
      <c r="E7" s="5"/>
      <c r="F7" s="5"/>
      <c r="G7" s="5"/>
      <c r="H7" s="5"/>
      <c r="I7" s="14"/>
      <c r="J7" s="14"/>
      <c r="K7" s="14"/>
      <c r="L7" s="38"/>
    </row>
    <row r="8" spans="2:13">
      <c r="B8" s="26"/>
      <c r="C8" s="7" t="s">
        <v>9</v>
      </c>
      <c r="D8" s="8">
        <v>901</v>
      </c>
      <c r="E8" s="9" t="s">
        <v>18</v>
      </c>
      <c r="F8" s="8">
        <v>5</v>
      </c>
      <c r="G8" s="8" t="s">
        <v>30</v>
      </c>
      <c r="H8" s="8" t="s">
        <v>30</v>
      </c>
      <c r="I8" s="2">
        <f>I14+I20+I21+I45+I75+I57+I63+I69</f>
        <v>30549947.850000001</v>
      </c>
      <c r="J8" s="2">
        <f t="shared" ref="J8:K8" si="0">J14+J20+J21+J45+J75+J57+J63+J69</f>
        <v>24064792</v>
      </c>
      <c r="K8" s="2">
        <f t="shared" si="0"/>
        <v>24176340</v>
      </c>
      <c r="L8" s="39"/>
      <c r="M8" s="3" t="e">
        <f>I8+J8+K8+L8+#REF!</f>
        <v>#REF!</v>
      </c>
    </row>
    <row r="9" spans="2:13" ht="31.5">
      <c r="B9" s="26"/>
      <c r="C9" s="7" t="s">
        <v>21</v>
      </c>
      <c r="D9" s="8">
        <v>901</v>
      </c>
      <c r="E9" s="9" t="s">
        <v>18</v>
      </c>
      <c r="F9" s="8">
        <v>5</v>
      </c>
      <c r="G9" s="8" t="s">
        <v>30</v>
      </c>
      <c r="H9" s="8" t="s">
        <v>30</v>
      </c>
      <c r="I9" s="2">
        <f t="shared" ref="I9:K9" si="1">I15+I22+I46+I76</f>
        <v>9781268.2200000007</v>
      </c>
      <c r="J9" s="2">
        <f t="shared" si="1"/>
        <v>9781270</v>
      </c>
      <c r="K9" s="2">
        <f t="shared" si="1"/>
        <v>9781270</v>
      </c>
      <c r="L9" s="39"/>
      <c r="M9" s="3" t="e">
        <f>I9+J9+K9+L9+#REF!</f>
        <v>#REF!</v>
      </c>
    </row>
    <row r="10" spans="2:13" ht="31.5">
      <c r="B10" s="26"/>
      <c r="C10" s="7" t="s">
        <v>22</v>
      </c>
      <c r="D10" s="8">
        <v>901</v>
      </c>
      <c r="E10" s="9" t="s">
        <v>18</v>
      </c>
      <c r="F10" s="8">
        <v>5</v>
      </c>
      <c r="G10" s="8" t="s">
        <v>30</v>
      </c>
      <c r="H10" s="8" t="s">
        <v>30</v>
      </c>
      <c r="I10" s="2">
        <v>0</v>
      </c>
      <c r="J10" s="2">
        <v>0</v>
      </c>
      <c r="K10" s="2">
        <v>0</v>
      </c>
      <c r="L10" s="39"/>
    </row>
    <row r="11" spans="2:13">
      <c r="B11" s="26"/>
      <c r="C11" s="7" t="s">
        <v>10</v>
      </c>
      <c r="D11" s="8">
        <v>901</v>
      </c>
      <c r="E11" s="9" t="s">
        <v>18</v>
      </c>
      <c r="F11" s="8">
        <v>5</v>
      </c>
      <c r="G11" s="8" t="s">
        <v>30</v>
      </c>
      <c r="H11" s="8" t="s">
        <v>30</v>
      </c>
      <c r="I11" s="2">
        <f>0</f>
        <v>0</v>
      </c>
      <c r="J11" s="2">
        <f>0</f>
        <v>0</v>
      </c>
      <c r="K11" s="2">
        <f>0</f>
        <v>0</v>
      </c>
      <c r="L11" s="39"/>
    </row>
    <row r="12" spans="2:13" ht="18" customHeight="1">
      <c r="B12" s="26"/>
      <c r="C12" s="10" t="s">
        <v>11</v>
      </c>
      <c r="D12" s="11"/>
      <c r="E12" s="11"/>
      <c r="F12" s="11"/>
      <c r="G12" s="11"/>
      <c r="H12" s="11"/>
      <c r="I12" s="2">
        <f t="shared" ref="I12:K12" si="2">SUM(I8:I11)</f>
        <v>40331216.07</v>
      </c>
      <c r="J12" s="2">
        <f t="shared" si="2"/>
        <v>33846062</v>
      </c>
      <c r="K12" s="2">
        <f t="shared" si="2"/>
        <v>33957610</v>
      </c>
      <c r="L12" s="40"/>
      <c r="M12" s="3">
        <f>I12+J12+K12</f>
        <v>108134888.06999999</v>
      </c>
    </row>
    <row r="13" spans="2:13" ht="177.75" customHeight="1">
      <c r="B13" s="28" t="s">
        <v>12</v>
      </c>
      <c r="C13" s="12" t="s">
        <v>14</v>
      </c>
      <c r="D13" s="11"/>
      <c r="E13" s="11"/>
      <c r="F13" s="11"/>
      <c r="G13" s="11"/>
      <c r="H13" s="11"/>
      <c r="I13" s="2"/>
      <c r="J13" s="2"/>
      <c r="K13" s="2"/>
      <c r="L13" s="29"/>
      <c r="M13" s="3"/>
    </row>
    <row r="14" spans="2:13">
      <c r="B14" s="28"/>
      <c r="C14" s="7" t="s">
        <v>9</v>
      </c>
      <c r="D14" s="8">
        <v>901</v>
      </c>
      <c r="E14" s="9" t="s">
        <v>18</v>
      </c>
      <c r="F14" s="8">
        <v>5</v>
      </c>
      <c r="G14" s="8">
        <v>52</v>
      </c>
      <c r="H14" s="8">
        <v>81740</v>
      </c>
      <c r="I14" s="2">
        <v>0</v>
      </c>
      <c r="J14" s="2">
        <v>0</v>
      </c>
      <c r="K14" s="2">
        <v>0</v>
      </c>
      <c r="L14" s="30"/>
    </row>
    <row r="15" spans="2:13" ht="31.5">
      <c r="B15" s="28"/>
      <c r="C15" s="7" t="s">
        <v>21</v>
      </c>
      <c r="D15" s="8"/>
      <c r="E15" s="8"/>
      <c r="F15" s="8"/>
      <c r="G15" s="8"/>
      <c r="H15" s="8"/>
      <c r="I15" s="2">
        <v>0</v>
      </c>
      <c r="J15" s="2">
        <v>0</v>
      </c>
      <c r="K15" s="2">
        <v>0</v>
      </c>
      <c r="L15" s="30"/>
    </row>
    <row r="16" spans="2:13" ht="31.5">
      <c r="B16" s="28"/>
      <c r="C16" s="7" t="s">
        <v>22</v>
      </c>
      <c r="D16" s="8"/>
      <c r="E16" s="9"/>
      <c r="F16" s="8"/>
      <c r="G16" s="8"/>
      <c r="H16" s="8"/>
      <c r="I16" s="2">
        <v>0</v>
      </c>
      <c r="J16" s="2">
        <v>0</v>
      </c>
      <c r="K16" s="2">
        <v>0</v>
      </c>
      <c r="L16" s="30"/>
    </row>
    <row r="17" spans="2:13">
      <c r="B17" s="28"/>
      <c r="C17" s="7" t="s">
        <v>10</v>
      </c>
      <c r="D17" s="8"/>
      <c r="E17" s="8"/>
      <c r="F17" s="8"/>
      <c r="G17" s="8"/>
      <c r="H17" s="8"/>
      <c r="I17" s="2">
        <v>0</v>
      </c>
      <c r="J17" s="2">
        <v>0</v>
      </c>
      <c r="K17" s="2">
        <v>0</v>
      </c>
      <c r="L17" s="30"/>
    </row>
    <row r="18" spans="2:13" ht="15.75" customHeight="1">
      <c r="B18" s="28"/>
      <c r="C18" s="10" t="s">
        <v>11</v>
      </c>
      <c r="D18" s="11"/>
      <c r="E18" s="11"/>
      <c r="F18" s="11"/>
      <c r="G18" s="11"/>
      <c r="H18" s="11"/>
      <c r="I18" s="2">
        <f t="shared" ref="I18:K18" si="3">SUM(I14:I17)</f>
        <v>0</v>
      </c>
      <c r="J18" s="2">
        <f t="shared" si="3"/>
        <v>0</v>
      </c>
      <c r="K18" s="2">
        <f t="shared" si="3"/>
        <v>0</v>
      </c>
      <c r="L18" s="31"/>
    </row>
    <row r="19" spans="2:13" ht="63">
      <c r="B19" s="26">
        <v>2</v>
      </c>
      <c r="C19" s="12" t="s">
        <v>15</v>
      </c>
      <c r="D19" s="11"/>
      <c r="E19" s="11"/>
      <c r="F19" s="11"/>
      <c r="G19" s="11"/>
      <c r="H19" s="11"/>
      <c r="I19" s="2"/>
      <c r="J19" s="2"/>
      <c r="K19" s="2"/>
      <c r="L19" s="32">
        <v>2</v>
      </c>
    </row>
    <row r="20" spans="2:13">
      <c r="B20" s="26"/>
      <c r="C20" s="25" t="s">
        <v>9</v>
      </c>
      <c r="D20" s="8">
        <v>901</v>
      </c>
      <c r="E20" s="9" t="s">
        <v>18</v>
      </c>
      <c r="F20" s="8">
        <v>5</v>
      </c>
      <c r="G20" s="8">
        <v>51</v>
      </c>
      <c r="H20" s="8">
        <v>81610</v>
      </c>
      <c r="I20" s="2">
        <f>I27</f>
        <v>24557828.850000001</v>
      </c>
      <c r="J20" s="2">
        <f>J27</f>
        <v>19250174</v>
      </c>
      <c r="K20" s="2">
        <f>K27</f>
        <v>19361722</v>
      </c>
      <c r="L20" s="33"/>
    </row>
    <row r="21" spans="2:13">
      <c r="B21" s="26"/>
      <c r="C21" s="25"/>
      <c r="D21" s="9" t="s">
        <v>25</v>
      </c>
      <c r="E21" s="9" t="s">
        <v>18</v>
      </c>
      <c r="F21" s="9" t="s">
        <v>8</v>
      </c>
      <c r="G21" s="9" t="s">
        <v>26</v>
      </c>
      <c r="H21" s="9" t="s">
        <v>27</v>
      </c>
      <c r="I21" s="2">
        <f>I39</f>
        <v>199618</v>
      </c>
      <c r="J21" s="2">
        <f>J33</f>
        <v>199618</v>
      </c>
      <c r="K21" s="2">
        <f>K33</f>
        <v>199618</v>
      </c>
      <c r="L21" s="33"/>
    </row>
    <row r="22" spans="2:13" ht="31.5">
      <c r="B22" s="26"/>
      <c r="C22" s="7" t="s">
        <v>21</v>
      </c>
      <c r="D22" s="9" t="s">
        <v>25</v>
      </c>
      <c r="E22" s="9" t="s">
        <v>18</v>
      </c>
      <c r="F22" s="9" t="s">
        <v>8</v>
      </c>
      <c r="G22" s="9" t="s">
        <v>26</v>
      </c>
      <c r="H22" s="9" t="s">
        <v>27</v>
      </c>
      <c r="I22" s="2">
        <f>I28+I40</f>
        <v>9781268.2200000007</v>
      </c>
      <c r="J22" s="2">
        <f>J28+J34+J40</f>
        <v>9781270</v>
      </c>
      <c r="K22" s="2">
        <f>K28+K34+K40</f>
        <v>9781270</v>
      </c>
      <c r="L22" s="33"/>
    </row>
    <row r="23" spans="2:13" ht="31.5">
      <c r="B23" s="26"/>
      <c r="C23" s="7" t="s">
        <v>22</v>
      </c>
      <c r="D23" s="8"/>
      <c r="E23" s="9"/>
      <c r="F23" s="8"/>
      <c r="G23" s="8"/>
      <c r="H23" s="8"/>
      <c r="I23" s="2">
        <v>0</v>
      </c>
      <c r="J23" s="2">
        <v>0</v>
      </c>
      <c r="K23" s="2">
        <v>0</v>
      </c>
      <c r="L23" s="33"/>
    </row>
    <row r="24" spans="2:13">
      <c r="B24" s="26"/>
      <c r="C24" s="7" t="s">
        <v>10</v>
      </c>
      <c r="D24" s="8"/>
      <c r="E24" s="8"/>
      <c r="F24" s="8"/>
      <c r="G24" s="8"/>
      <c r="H24" s="8"/>
      <c r="I24" s="2">
        <v>0</v>
      </c>
      <c r="J24" s="2">
        <v>0</v>
      </c>
      <c r="K24" s="2">
        <v>0</v>
      </c>
      <c r="L24" s="33"/>
    </row>
    <row r="25" spans="2:13">
      <c r="B25" s="26"/>
      <c r="C25" s="10" t="s">
        <v>11</v>
      </c>
      <c r="D25" s="11"/>
      <c r="E25" s="11"/>
      <c r="F25" s="11"/>
      <c r="G25" s="11"/>
      <c r="H25" s="11"/>
      <c r="I25" s="2">
        <f t="shared" ref="I25:K25" si="4">SUM(I20:I24)</f>
        <v>34538715.07</v>
      </c>
      <c r="J25" s="2">
        <f t="shared" si="4"/>
        <v>29231062</v>
      </c>
      <c r="K25" s="2">
        <f t="shared" si="4"/>
        <v>29342610</v>
      </c>
      <c r="L25" s="34"/>
    </row>
    <row r="26" spans="2:13" ht="47.25">
      <c r="B26" s="37" t="s">
        <v>36</v>
      </c>
      <c r="C26" s="12" t="s">
        <v>16</v>
      </c>
      <c r="D26" s="11"/>
      <c r="E26" s="11"/>
      <c r="F26" s="11"/>
      <c r="G26" s="11"/>
      <c r="H26" s="11"/>
      <c r="I26" s="2"/>
      <c r="J26" s="2"/>
      <c r="K26" s="2"/>
      <c r="L26" s="29"/>
    </row>
    <row r="27" spans="2:13" ht="15.75" customHeight="1">
      <c r="B27" s="37"/>
      <c r="C27" s="7" t="s">
        <v>9</v>
      </c>
      <c r="D27" s="8">
        <v>901</v>
      </c>
      <c r="E27" s="9" t="s">
        <v>18</v>
      </c>
      <c r="F27" s="8">
        <v>5</v>
      </c>
      <c r="G27" s="8">
        <v>51</v>
      </c>
      <c r="H27" s="8">
        <v>81610</v>
      </c>
      <c r="I27" s="2">
        <f>I31</f>
        <v>24557828.850000001</v>
      </c>
      <c r="J27" s="2">
        <v>19250174</v>
      </c>
      <c r="K27" s="2">
        <v>19361722</v>
      </c>
      <c r="L27" s="30"/>
    </row>
    <row r="28" spans="2:13" ht="31.5">
      <c r="B28" s="37"/>
      <c r="C28" s="7" t="s">
        <v>21</v>
      </c>
      <c r="D28" s="8"/>
      <c r="E28" s="8"/>
      <c r="F28" s="8"/>
      <c r="G28" s="8"/>
      <c r="H28" s="8"/>
      <c r="I28" s="2">
        <v>0</v>
      </c>
      <c r="J28" s="2">
        <v>0</v>
      </c>
      <c r="K28" s="2">
        <v>0</v>
      </c>
      <c r="L28" s="30"/>
    </row>
    <row r="29" spans="2:13" ht="31.5">
      <c r="B29" s="37"/>
      <c r="C29" s="7" t="s">
        <v>22</v>
      </c>
      <c r="D29" s="8"/>
      <c r="E29" s="9"/>
      <c r="F29" s="8"/>
      <c r="G29" s="8"/>
      <c r="H29" s="8"/>
      <c r="I29" s="2">
        <v>0</v>
      </c>
      <c r="J29" s="2">
        <v>0</v>
      </c>
      <c r="K29" s="2">
        <v>0</v>
      </c>
      <c r="L29" s="30"/>
    </row>
    <row r="30" spans="2:13">
      <c r="B30" s="37"/>
      <c r="C30" s="7" t="s">
        <v>10</v>
      </c>
      <c r="D30" s="8"/>
      <c r="E30" s="8"/>
      <c r="F30" s="8"/>
      <c r="G30" s="8"/>
      <c r="H30" s="8"/>
      <c r="I30" s="2">
        <v>0</v>
      </c>
      <c r="J30" s="2">
        <v>0</v>
      </c>
      <c r="K30" s="2">
        <v>0</v>
      </c>
      <c r="L30" s="30"/>
    </row>
    <row r="31" spans="2:13">
      <c r="B31" s="37"/>
      <c r="C31" s="10" t="s">
        <v>11</v>
      </c>
      <c r="D31" s="11"/>
      <c r="E31" s="11"/>
      <c r="F31" s="11"/>
      <c r="G31" s="11"/>
      <c r="H31" s="11"/>
      <c r="I31" s="2">
        <f>25024955.42-I43+9513759.65</f>
        <v>24557828.850000001</v>
      </c>
      <c r="J31" s="2">
        <f t="shared" ref="J31:K31" si="5">SUM(J27:J30)</f>
        <v>19250174</v>
      </c>
      <c r="K31" s="2">
        <f t="shared" si="5"/>
        <v>19361722</v>
      </c>
      <c r="L31" s="31"/>
      <c r="M31" s="18">
        <f>I43+M43</f>
        <v>26163759.649999999</v>
      </c>
    </row>
    <row r="32" spans="2:13" ht="78.75">
      <c r="B32" s="37" t="s">
        <v>37</v>
      </c>
      <c r="C32" s="12" t="s">
        <v>49</v>
      </c>
      <c r="D32" s="11"/>
      <c r="E32" s="11"/>
      <c r="F32" s="11"/>
      <c r="G32" s="11"/>
      <c r="H32" s="11"/>
      <c r="I32" s="2"/>
      <c r="J32" s="2"/>
      <c r="K32" s="2"/>
      <c r="L32" s="22"/>
      <c r="M32" s="18"/>
    </row>
    <row r="33" spans="2:14">
      <c r="B33" s="37"/>
      <c r="C33" s="23" t="s">
        <v>9</v>
      </c>
      <c r="D33" s="9" t="s">
        <v>25</v>
      </c>
      <c r="E33" s="9" t="s">
        <v>18</v>
      </c>
      <c r="F33" s="9" t="s">
        <v>8</v>
      </c>
      <c r="G33" s="9" t="s">
        <v>26</v>
      </c>
      <c r="H33" s="9" t="s">
        <v>27</v>
      </c>
      <c r="I33" s="2">
        <v>0</v>
      </c>
      <c r="J33" s="2">
        <v>199618</v>
      </c>
      <c r="K33" s="2">
        <v>199618</v>
      </c>
      <c r="L33" s="22"/>
      <c r="M33" s="18"/>
    </row>
    <row r="34" spans="2:14" ht="31.5">
      <c r="B34" s="37"/>
      <c r="C34" s="23" t="s">
        <v>21</v>
      </c>
      <c r="D34" s="9" t="s">
        <v>25</v>
      </c>
      <c r="E34" s="9" t="s">
        <v>18</v>
      </c>
      <c r="F34" s="9" t="s">
        <v>8</v>
      </c>
      <c r="G34" s="9" t="s">
        <v>26</v>
      </c>
      <c r="H34" s="9" t="s">
        <v>27</v>
      </c>
      <c r="I34" s="2">
        <v>0</v>
      </c>
      <c r="J34" s="2">
        <f t="shared" ref="J34:K34" si="6">J37-J33</f>
        <v>9781270</v>
      </c>
      <c r="K34" s="2">
        <f t="shared" si="6"/>
        <v>9781270</v>
      </c>
      <c r="L34" s="22"/>
      <c r="M34" s="18"/>
    </row>
    <row r="35" spans="2:14" ht="31.5">
      <c r="B35" s="37"/>
      <c r="C35" s="23" t="s">
        <v>22</v>
      </c>
      <c r="D35" s="11"/>
      <c r="E35" s="11"/>
      <c r="F35" s="11"/>
      <c r="G35" s="11"/>
      <c r="H35" s="11"/>
      <c r="I35" s="2">
        <v>0</v>
      </c>
      <c r="J35" s="2">
        <v>0</v>
      </c>
      <c r="K35" s="2">
        <v>0</v>
      </c>
      <c r="L35" s="22"/>
      <c r="M35" s="18"/>
    </row>
    <row r="36" spans="2:14">
      <c r="B36" s="37"/>
      <c r="C36" s="23" t="s">
        <v>10</v>
      </c>
      <c r="D36" s="11"/>
      <c r="E36" s="11"/>
      <c r="F36" s="11"/>
      <c r="G36" s="11"/>
      <c r="H36" s="11"/>
      <c r="I36" s="2">
        <v>0</v>
      </c>
      <c r="J36" s="2">
        <v>0</v>
      </c>
      <c r="K36" s="2">
        <v>0</v>
      </c>
      <c r="L36" s="22"/>
      <c r="M36" s="18"/>
    </row>
    <row r="37" spans="2:14">
      <c r="B37" s="37"/>
      <c r="C37" s="10" t="s">
        <v>11</v>
      </c>
      <c r="D37" s="11"/>
      <c r="E37" s="11"/>
      <c r="F37" s="11"/>
      <c r="G37" s="11"/>
      <c r="H37" s="11"/>
      <c r="I37" s="2">
        <v>0</v>
      </c>
      <c r="J37" s="2">
        <v>9980888</v>
      </c>
      <c r="K37" s="2">
        <v>9980888</v>
      </c>
      <c r="L37" s="22"/>
      <c r="M37" s="18"/>
    </row>
    <row r="38" spans="2:14" ht="78.75">
      <c r="B38" s="37" t="s">
        <v>48</v>
      </c>
      <c r="C38" s="12" t="s">
        <v>39</v>
      </c>
      <c r="D38" s="11"/>
      <c r="E38" s="11"/>
      <c r="F38" s="11"/>
      <c r="G38" s="11"/>
      <c r="H38" s="11"/>
      <c r="I38" s="2"/>
      <c r="J38" s="2"/>
      <c r="K38" s="2"/>
      <c r="L38" s="29"/>
    </row>
    <row r="39" spans="2:14" ht="15.75" customHeight="1">
      <c r="B39" s="37"/>
      <c r="C39" s="7" t="s">
        <v>9</v>
      </c>
      <c r="D39" s="9" t="s">
        <v>25</v>
      </c>
      <c r="E39" s="9" t="s">
        <v>18</v>
      </c>
      <c r="F39" s="9" t="s">
        <v>8</v>
      </c>
      <c r="G39" s="9" t="s">
        <v>26</v>
      </c>
      <c r="H39" s="9" t="s">
        <v>27</v>
      </c>
      <c r="I39" s="2">
        <v>199618</v>
      </c>
      <c r="J39" s="2">
        <v>0</v>
      </c>
      <c r="K39" s="2">
        <v>0</v>
      </c>
      <c r="L39" s="30"/>
    </row>
    <row r="40" spans="2:14" ht="31.5">
      <c r="B40" s="37"/>
      <c r="C40" s="7" t="s">
        <v>21</v>
      </c>
      <c r="D40" s="9" t="s">
        <v>25</v>
      </c>
      <c r="E40" s="9" t="s">
        <v>18</v>
      </c>
      <c r="F40" s="9" t="s">
        <v>8</v>
      </c>
      <c r="G40" s="9" t="s">
        <v>26</v>
      </c>
      <c r="H40" s="9" t="s">
        <v>27</v>
      </c>
      <c r="I40" s="2">
        <f>I43-I39</f>
        <v>9781268.2200000007</v>
      </c>
      <c r="J40" s="2">
        <v>0</v>
      </c>
      <c r="K40" s="2">
        <v>0</v>
      </c>
      <c r="L40" s="30"/>
    </row>
    <row r="41" spans="2:14" ht="31.5">
      <c r="B41" s="37"/>
      <c r="C41" s="7" t="s">
        <v>22</v>
      </c>
      <c r="D41" s="11" t="s">
        <v>29</v>
      </c>
      <c r="E41" s="11"/>
      <c r="F41" s="11"/>
      <c r="G41" s="11"/>
      <c r="H41" s="11"/>
      <c r="I41" s="2">
        <v>0</v>
      </c>
      <c r="J41" s="2">
        <v>0</v>
      </c>
      <c r="K41" s="2">
        <v>0</v>
      </c>
      <c r="L41" s="30"/>
    </row>
    <row r="42" spans="2:14">
      <c r="B42" s="37"/>
      <c r="C42" s="7" t="s">
        <v>10</v>
      </c>
      <c r="D42" s="11"/>
      <c r="E42" s="11"/>
      <c r="F42" s="11"/>
      <c r="G42" s="11"/>
      <c r="H42" s="11"/>
      <c r="I42" s="2">
        <v>0</v>
      </c>
      <c r="J42" s="2">
        <v>0</v>
      </c>
      <c r="K42" s="2">
        <v>0</v>
      </c>
      <c r="L42" s="30"/>
    </row>
    <row r="43" spans="2:14">
      <c r="B43" s="37"/>
      <c r="C43" s="10" t="s">
        <v>11</v>
      </c>
      <c r="D43" s="11"/>
      <c r="E43" s="11"/>
      <c r="F43" s="11"/>
      <c r="G43" s="11"/>
      <c r="H43" s="11"/>
      <c r="I43" s="2">
        <v>9980886.2200000007</v>
      </c>
      <c r="J43" s="2">
        <v>0</v>
      </c>
      <c r="K43" s="2">
        <v>0</v>
      </c>
      <c r="L43" s="31"/>
      <c r="M43" s="18">
        <f>16650000-I43+9513759.65</f>
        <v>16182873.43</v>
      </c>
      <c r="N43" s="18">
        <f>M43/3</f>
        <v>5394291.1433333335</v>
      </c>
    </row>
    <row r="44" spans="2:14" ht="63">
      <c r="B44" s="26">
        <v>3</v>
      </c>
      <c r="C44" s="13" t="s">
        <v>17</v>
      </c>
      <c r="D44" s="11"/>
      <c r="E44" s="11"/>
      <c r="F44" s="11"/>
      <c r="G44" s="11"/>
      <c r="H44" s="11"/>
      <c r="I44" s="2"/>
      <c r="J44" s="2"/>
      <c r="K44" s="2"/>
      <c r="L44" s="32">
        <v>2</v>
      </c>
    </row>
    <row r="45" spans="2:14" ht="15.75" customHeight="1">
      <c r="B45" s="26"/>
      <c r="C45" s="7" t="s">
        <v>9</v>
      </c>
      <c r="D45" s="8">
        <v>901</v>
      </c>
      <c r="E45" s="9" t="s">
        <v>18</v>
      </c>
      <c r="F45" s="8">
        <v>5</v>
      </c>
      <c r="G45" s="9" t="s">
        <v>28</v>
      </c>
      <c r="H45" s="8">
        <v>81630</v>
      </c>
      <c r="I45" s="2">
        <f>I51</f>
        <v>4676280</v>
      </c>
      <c r="J45" s="2">
        <f t="shared" ref="J45:K45" si="7">J51</f>
        <v>4615000</v>
      </c>
      <c r="K45" s="2">
        <f t="shared" si="7"/>
        <v>4615000</v>
      </c>
      <c r="L45" s="33"/>
    </row>
    <row r="46" spans="2:14" ht="31.5">
      <c r="B46" s="26"/>
      <c r="C46" s="7" t="s">
        <v>21</v>
      </c>
      <c r="D46" s="8"/>
      <c r="E46" s="8"/>
      <c r="F46" s="8"/>
      <c r="G46" s="8"/>
      <c r="H46" s="8"/>
      <c r="I46" s="2">
        <v>0</v>
      </c>
      <c r="J46" s="2">
        <v>0</v>
      </c>
      <c r="K46" s="2">
        <v>0</v>
      </c>
      <c r="L46" s="33"/>
    </row>
    <row r="47" spans="2:14" ht="31.5">
      <c r="B47" s="26"/>
      <c r="C47" s="7" t="s">
        <v>22</v>
      </c>
      <c r="D47" s="8"/>
      <c r="E47" s="9"/>
      <c r="F47" s="8"/>
      <c r="G47" s="8"/>
      <c r="H47" s="8"/>
      <c r="I47" s="2">
        <v>0</v>
      </c>
      <c r="J47" s="2">
        <v>0</v>
      </c>
      <c r="K47" s="2">
        <v>0</v>
      </c>
      <c r="L47" s="33"/>
    </row>
    <row r="48" spans="2:14">
      <c r="B48" s="26"/>
      <c r="C48" s="7" t="s">
        <v>10</v>
      </c>
      <c r="D48" s="8"/>
      <c r="E48" s="8"/>
      <c r="F48" s="8"/>
      <c r="G48" s="8"/>
      <c r="H48" s="8"/>
      <c r="I48" s="2">
        <v>0</v>
      </c>
      <c r="J48" s="2">
        <v>0</v>
      </c>
      <c r="K48" s="2">
        <v>0</v>
      </c>
      <c r="L48" s="33"/>
    </row>
    <row r="49" spans="2:12">
      <c r="B49" s="26"/>
      <c r="C49" s="10" t="s">
        <v>11</v>
      </c>
      <c r="D49" s="11"/>
      <c r="E49" s="11"/>
      <c r="F49" s="11"/>
      <c r="G49" s="11"/>
      <c r="H49" s="11"/>
      <c r="I49" s="2">
        <f t="shared" ref="I49:K49" si="8">SUM(I45:I48)</f>
        <v>4676280</v>
      </c>
      <c r="J49" s="2">
        <f t="shared" si="8"/>
        <v>4615000</v>
      </c>
      <c r="K49" s="2">
        <f t="shared" si="8"/>
        <v>4615000</v>
      </c>
      <c r="L49" s="34"/>
    </row>
    <row r="50" spans="2:12" ht="63">
      <c r="B50" s="37" t="s">
        <v>38</v>
      </c>
      <c r="C50" s="13" t="s">
        <v>17</v>
      </c>
      <c r="D50" s="11"/>
      <c r="E50" s="11"/>
      <c r="F50" s="11"/>
      <c r="G50" s="11"/>
      <c r="H50" s="11"/>
      <c r="I50" s="2"/>
      <c r="J50" s="2"/>
      <c r="K50" s="2"/>
      <c r="L50" s="29"/>
    </row>
    <row r="51" spans="2:12" ht="15.75" customHeight="1">
      <c r="B51" s="37"/>
      <c r="C51" s="7" t="s">
        <v>9</v>
      </c>
      <c r="D51" s="8">
        <v>901</v>
      </c>
      <c r="E51" s="9" t="s">
        <v>18</v>
      </c>
      <c r="F51" s="8">
        <v>5</v>
      </c>
      <c r="G51" s="9" t="s">
        <v>28</v>
      </c>
      <c r="H51" s="8">
        <v>81630</v>
      </c>
      <c r="I51" s="2">
        <v>4676280</v>
      </c>
      <c r="J51" s="2">
        <v>4615000</v>
      </c>
      <c r="K51" s="2">
        <v>4615000</v>
      </c>
      <c r="L51" s="30"/>
    </row>
    <row r="52" spans="2:12" ht="31.5">
      <c r="B52" s="37"/>
      <c r="C52" s="7" t="s">
        <v>21</v>
      </c>
      <c r="D52" s="8"/>
      <c r="E52" s="8"/>
      <c r="F52" s="8"/>
      <c r="G52" s="8"/>
      <c r="H52" s="8"/>
      <c r="I52" s="2">
        <v>0</v>
      </c>
      <c r="J52" s="2">
        <v>0</v>
      </c>
      <c r="K52" s="2">
        <v>0</v>
      </c>
      <c r="L52" s="30"/>
    </row>
    <row r="53" spans="2:12" ht="31.5">
      <c r="B53" s="37"/>
      <c r="C53" s="7" t="s">
        <v>22</v>
      </c>
      <c r="D53" s="8"/>
      <c r="E53" s="9"/>
      <c r="F53" s="8"/>
      <c r="G53" s="8"/>
      <c r="H53" s="8"/>
      <c r="I53" s="2">
        <v>0</v>
      </c>
      <c r="J53" s="2">
        <v>0</v>
      </c>
      <c r="K53" s="2">
        <v>0</v>
      </c>
      <c r="L53" s="30"/>
    </row>
    <row r="54" spans="2:12">
      <c r="B54" s="37"/>
      <c r="C54" s="7" t="s">
        <v>10</v>
      </c>
      <c r="D54" s="8"/>
      <c r="E54" s="8"/>
      <c r="F54" s="8"/>
      <c r="G54" s="8"/>
      <c r="H54" s="8"/>
      <c r="I54" s="2">
        <v>0</v>
      </c>
      <c r="J54" s="2">
        <v>0</v>
      </c>
      <c r="K54" s="2">
        <v>0</v>
      </c>
      <c r="L54" s="30"/>
    </row>
    <row r="55" spans="2:12">
      <c r="B55" s="37"/>
      <c r="C55" s="10" t="s">
        <v>11</v>
      </c>
      <c r="D55" s="11"/>
      <c r="E55" s="11"/>
      <c r="F55" s="11"/>
      <c r="G55" s="11"/>
      <c r="H55" s="11"/>
      <c r="I55" s="2">
        <f t="shared" ref="I55:K55" si="9">SUM(I51:I54)</f>
        <v>4676280</v>
      </c>
      <c r="J55" s="2">
        <f t="shared" si="9"/>
        <v>4615000</v>
      </c>
      <c r="K55" s="2">
        <f t="shared" si="9"/>
        <v>4615000</v>
      </c>
      <c r="L55" s="31"/>
    </row>
    <row r="56" spans="2:12" ht="31.5">
      <c r="B56" s="41" t="s">
        <v>43</v>
      </c>
      <c r="C56" s="13" t="s">
        <v>42</v>
      </c>
      <c r="D56" s="11"/>
      <c r="E56" s="11"/>
      <c r="F56" s="11"/>
      <c r="G56" s="11"/>
      <c r="H56" s="11"/>
      <c r="I56" s="2"/>
      <c r="J56" s="2"/>
      <c r="K56" s="2"/>
      <c r="L56" s="19">
        <v>2</v>
      </c>
    </row>
    <row r="57" spans="2:12">
      <c r="B57" s="42"/>
      <c r="C57" s="21" t="s">
        <v>9</v>
      </c>
      <c r="D57" s="8">
        <v>901</v>
      </c>
      <c r="E57" s="9" t="s">
        <v>18</v>
      </c>
      <c r="F57" s="8">
        <v>5</v>
      </c>
      <c r="G57" s="9" t="s">
        <v>28</v>
      </c>
      <c r="H57" s="8">
        <v>81650</v>
      </c>
      <c r="I57" s="2">
        <v>9911</v>
      </c>
      <c r="J57" s="2">
        <v>0</v>
      </c>
      <c r="K57" s="2">
        <v>0</v>
      </c>
      <c r="L57" s="19"/>
    </row>
    <row r="58" spans="2:12" ht="31.5">
      <c r="B58" s="42"/>
      <c r="C58" s="21" t="s">
        <v>21</v>
      </c>
      <c r="D58" s="11"/>
      <c r="E58" s="11"/>
      <c r="F58" s="11"/>
      <c r="G58" s="11"/>
      <c r="H58" s="11"/>
      <c r="I58" s="2">
        <v>0</v>
      </c>
      <c r="J58" s="2">
        <v>0</v>
      </c>
      <c r="K58" s="2">
        <v>0</v>
      </c>
      <c r="L58" s="19"/>
    </row>
    <row r="59" spans="2:12" ht="31.5">
      <c r="B59" s="42"/>
      <c r="C59" s="21" t="s">
        <v>22</v>
      </c>
      <c r="D59" s="11"/>
      <c r="E59" s="11"/>
      <c r="F59" s="11"/>
      <c r="G59" s="11"/>
      <c r="H59" s="11"/>
      <c r="I59" s="2">
        <v>0</v>
      </c>
      <c r="J59" s="2">
        <v>0</v>
      </c>
      <c r="K59" s="2">
        <v>0</v>
      </c>
      <c r="L59" s="19"/>
    </row>
    <row r="60" spans="2:12">
      <c r="B60" s="42"/>
      <c r="C60" s="21" t="s">
        <v>10</v>
      </c>
      <c r="D60" s="11"/>
      <c r="E60" s="11"/>
      <c r="F60" s="11"/>
      <c r="G60" s="11"/>
      <c r="H60" s="11"/>
      <c r="I60" s="2">
        <v>0</v>
      </c>
      <c r="J60" s="2">
        <v>0</v>
      </c>
      <c r="K60" s="2">
        <v>0</v>
      </c>
      <c r="L60" s="19"/>
    </row>
    <row r="61" spans="2:12">
      <c r="B61" s="43"/>
      <c r="C61" s="10" t="s">
        <v>11</v>
      </c>
      <c r="D61" s="11"/>
      <c r="E61" s="11"/>
      <c r="F61" s="11"/>
      <c r="G61" s="11"/>
      <c r="H61" s="11"/>
      <c r="I61" s="2">
        <f t="shared" ref="I61:K61" si="10">SUM(I57:I60)</f>
        <v>9911</v>
      </c>
      <c r="J61" s="2">
        <f t="shared" si="10"/>
        <v>0</v>
      </c>
      <c r="K61" s="2">
        <f t="shared" si="10"/>
        <v>0</v>
      </c>
      <c r="L61" s="19"/>
    </row>
    <row r="62" spans="2:12" ht="157.5">
      <c r="B62" s="41" t="s">
        <v>8</v>
      </c>
      <c r="C62" s="13" t="s">
        <v>44</v>
      </c>
      <c r="D62" s="11"/>
      <c r="E62" s="11"/>
      <c r="F62" s="11"/>
      <c r="G62" s="11"/>
      <c r="H62" s="11"/>
      <c r="I62" s="2"/>
      <c r="J62" s="2"/>
      <c r="K62" s="2"/>
      <c r="L62" s="19">
        <v>2</v>
      </c>
    </row>
    <row r="63" spans="2:12">
      <c r="B63" s="42"/>
      <c r="C63" s="21" t="s">
        <v>9</v>
      </c>
      <c r="D63" s="8">
        <v>901</v>
      </c>
      <c r="E63" s="9" t="s">
        <v>18</v>
      </c>
      <c r="F63" s="8">
        <v>5</v>
      </c>
      <c r="G63" s="9" t="s">
        <v>28</v>
      </c>
      <c r="H63" s="8">
        <v>81650</v>
      </c>
      <c r="I63" s="2">
        <v>514090</v>
      </c>
      <c r="J63" s="2">
        <v>0</v>
      </c>
      <c r="K63" s="2">
        <v>0</v>
      </c>
      <c r="L63" s="20"/>
    </row>
    <row r="64" spans="2:12" ht="31.5">
      <c r="B64" s="42"/>
      <c r="C64" s="21" t="s">
        <v>21</v>
      </c>
      <c r="D64" s="11"/>
      <c r="E64" s="11"/>
      <c r="F64" s="11"/>
      <c r="G64" s="11"/>
      <c r="H64" s="11"/>
      <c r="I64" s="2">
        <v>0</v>
      </c>
      <c r="J64" s="2">
        <v>0</v>
      </c>
      <c r="K64" s="2">
        <v>0</v>
      </c>
      <c r="L64" s="20"/>
    </row>
    <row r="65" spans="2:12" ht="31.5">
      <c r="B65" s="42"/>
      <c r="C65" s="21" t="s">
        <v>22</v>
      </c>
      <c r="D65" s="11"/>
      <c r="E65" s="11"/>
      <c r="F65" s="11"/>
      <c r="G65" s="11"/>
      <c r="H65" s="11"/>
      <c r="I65" s="2">
        <v>0</v>
      </c>
      <c r="J65" s="2">
        <v>0</v>
      </c>
      <c r="K65" s="2">
        <v>0</v>
      </c>
      <c r="L65" s="20"/>
    </row>
    <row r="66" spans="2:12">
      <c r="B66" s="42"/>
      <c r="C66" s="21" t="s">
        <v>10</v>
      </c>
      <c r="D66" s="11"/>
      <c r="E66" s="11"/>
      <c r="F66" s="11"/>
      <c r="G66" s="11"/>
      <c r="H66" s="11"/>
      <c r="I66" s="2">
        <v>0</v>
      </c>
      <c r="J66" s="2">
        <v>0</v>
      </c>
      <c r="K66" s="2">
        <v>0</v>
      </c>
      <c r="L66" s="20"/>
    </row>
    <row r="67" spans="2:12">
      <c r="B67" s="43"/>
      <c r="C67" s="10" t="s">
        <v>11</v>
      </c>
      <c r="D67" s="11"/>
      <c r="E67" s="11"/>
      <c r="F67" s="11"/>
      <c r="G67" s="11"/>
      <c r="H67" s="11"/>
      <c r="I67" s="2">
        <f t="shared" ref="I67:K67" si="11">SUM(I63:I66)</f>
        <v>514090</v>
      </c>
      <c r="J67" s="2">
        <f t="shared" si="11"/>
        <v>0</v>
      </c>
      <c r="K67" s="2">
        <f t="shared" si="11"/>
        <v>0</v>
      </c>
      <c r="L67" s="20"/>
    </row>
    <row r="68" spans="2:12" ht="47.25">
      <c r="B68" s="41" t="s">
        <v>46</v>
      </c>
      <c r="C68" s="13" t="s">
        <v>45</v>
      </c>
      <c r="D68" s="11"/>
      <c r="E68" s="11"/>
      <c r="F68" s="11"/>
      <c r="G68" s="11"/>
      <c r="H68" s="11"/>
      <c r="I68" s="2"/>
      <c r="J68" s="2"/>
      <c r="K68" s="2"/>
      <c r="L68" s="19">
        <v>2</v>
      </c>
    </row>
    <row r="69" spans="2:12">
      <c r="B69" s="42"/>
      <c r="C69" s="21" t="s">
        <v>9</v>
      </c>
      <c r="D69" s="8">
        <v>901</v>
      </c>
      <c r="E69" s="9" t="s">
        <v>18</v>
      </c>
      <c r="F69" s="8">
        <v>5</v>
      </c>
      <c r="G69" s="9" t="s">
        <v>28</v>
      </c>
      <c r="H69" s="8">
        <v>81650</v>
      </c>
      <c r="I69" s="2">
        <v>92220</v>
      </c>
      <c r="J69" s="2">
        <v>0</v>
      </c>
      <c r="K69" s="2">
        <v>0</v>
      </c>
      <c r="L69" s="20"/>
    </row>
    <row r="70" spans="2:12" ht="31.5">
      <c r="B70" s="42"/>
      <c r="C70" s="21" t="s">
        <v>21</v>
      </c>
      <c r="D70" s="11"/>
      <c r="E70" s="11"/>
      <c r="F70" s="11"/>
      <c r="G70" s="11"/>
      <c r="H70" s="11"/>
      <c r="I70" s="2">
        <v>0</v>
      </c>
      <c r="J70" s="2">
        <v>0</v>
      </c>
      <c r="K70" s="2">
        <v>0</v>
      </c>
      <c r="L70" s="20"/>
    </row>
    <row r="71" spans="2:12" ht="31.5">
      <c r="B71" s="42"/>
      <c r="C71" s="21" t="s">
        <v>22</v>
      </c>
      <c r="D71" s="11"/>
      <c r="E71" s="11"/>
      <c r="F71" s="11"/>
      <c r="G71" s="11"/>
      <c r="H71" s="11"/>
      <c r="I71" s="2">
        <v>0</v>
      </c>
      <c r="J71" s="2">
        <v>0</v>
      </c>
      <c r="K71" s="2">
        <v>0</v>
      </c>
      <c r="L71" s="20"/>
    </row>
    <row r="72" spans="2:12">
      <c r="B72" s="42"/>
      <c r="C72" s="21" t="s">
        <v>10</v>
      </c>
      <c r="D72" s="11"/>
      <c r="E72" s="11"/>
      <c r="F72" s="11"/>
      <c r="G72" s="11"/>
      <c r="H72" s="11"/>
      <c r="I72" s="2">
        <v>0</v>
      </c>
      <c r="J72" s="2">
        <v>0</v>
      </c>
      <c r="K72" s="2">
        <v>0</v>
      </c>
      <c r="L72" s="20"/>
    </row>
    <row r="73" spans="2:12">
      <c r="B73" s="43"/>
      <c r="C73" s="10" t="s">
        <v>11</v>
      </c>
      <c r="D73" s="11"/>
      <c r="E73" s="11"/>
      <c r="F73" s="11"/>
      <c r="G73" s="11"/>
      <c r="H73" s="11"/>
      <c r="I73" s="2">
        <f t="shared" ref="I73:K73" si="12">SUM(I69:I72)</f>
        <v>92220</v>
      </c>
      <c r="J73" s="2">
        <f t="shared" si="12"/>
        <v>0</v>
      </c>
      <c r="K73" s="2">
        <f t="shared" si="12"/>
        <v>0</v>
      </c>
      <c r="L73" s="20"/>
    </row>
    <row r="74" spans="2:12" ht="31.5">
      <c r="B74" s="26">
        <v>7</v>
      </c>
      <c r="C74" s="13" t="s">
        <v>23</v>
      </c>
      <c r="D74" s="11"/>
      <c r="E74" s="11"/>
      <c r="F74" s="11"/>
      <c r="G74" s="11"/>
      <c r="H74" s="11"/>
      <c r="I74" s="2"/>
      <c r="J74" s="2"/>
      <c r="K74" s="2"/>
      <c r="L74" s="32">
        <v>2</v>
      </c>
    </row>
    <row r="75" spans="2:12" ht="15.75" customHeight="1">
      <c r="B75" s="26"/>
      <c r="C75" s="7" t="s">
        <v>9</v>
      </c>
      <c r="D75" s="9">
        <v>901</v>
      </c>
      <c r="E75" s="9" t="s">
        <v>18</v>
      </c>
      <c r="F75" s="9">
        <v>5</v>
      </c>
      <c r="G75" s="9" t="s">
        <v>28</v>
      </c>
      <c r="H75" s="9">
        <v>80910</v>
      </c>
      <c r="I75" s="2">
        <f>I81</f>
        <v>500000</v>
      </c>
      <c r="J75" s="2">
        <f>J81</f>
        <v>0</v>
      </c>
      <c r="K75" s="2">
        <v>0</v>
      </c>
      <c r="L75" s="33"/>
    </row>
    <row r="76" spans="2:12" ht="31.5">
      <c r="B76" s="26"/>
      <c r="C76" s="7" t="s">
        <v>21</v>
      </c>
      <c r="D76" s="8"/>
      <c r="E76" s="8"/>
      <c r="F76" s="8"/>
      <c r="G76" s="8"/>
      <c r="H76" s="8"/>
      <c r="I76" s="2">
        <v>0</v>
      </c>
      <c r="J76" s="2">
        <v>0</v>
      </c>
      <c r="K76" s="2">
        <v>0</v>
      </c>
      <c r="L76" s="33"/>
    </row>
    <row r="77" spans="2:12" ht="31.5">
      <c r="B77" s="26"/>
      <c r="C77" s="7" t="s">
        <v>22</v>
      </c>
      <c r="D77" s="8"/>
      <c r="E77" s="9"/>
      <c r="F77" s="8"/>
      <c r="G77" s="8"/>
      <c r="H77" s="8"/>
      <c r="I77" s="2">
        <v>0</v>
      </c>
      <c r="J77" s="2">
        <v>0</v>
      </c>
      <c r="K77" s="2">
        <v>0</v>
      </c>
      <c r="L77" s="33"/>
    </row>
    <row r="78" spans="2:12">
      <c r="B78" s="26"/>
      <c r="C78" s="7" t="s">
        <v>10</v>
      </c>
      <c r="D78" s="8"/>
      <c r="E78" s="8"/>
      <c r="F78" s="8"/>
      <c r="G78" s="8"/>
      <c r="H78" s="8"/>
      <c r="I78" s="2">
        <v>0</v>
      </c>
      <c r="J78" s="2">
        <v>0</v>
      </c>
      <c r="K78" s="2">
        <v>0</v>
      </c>
      <c r="L78" s="33"/>
    </row>
    <row r="79" spans="2:12">
      <c r="B79" s="26"/>
      <c r="C79" s="10" t="s">
        <v>11</v>
      </c>
      <c r="D79" s="11"/>
      <c r="E79" s="11"/>
      <c r="F79" s="11"/>
      <c r="G79" s="11"/>
      <c r="H79" s="11"/>
      <c r="I79" s="2">
        <f>SUM(I75:I78)</f>
        <v>500000</v>
      </c>
      <c r="J79" s="2">
        <f>SUM(J75:J78)</f>
        <v>0</v>
      </c>
      <c r="K79" s="2">
        <f>SUM(K75:K78)</f>
        <v>0</v>
      </c>
      <c r="L79" s="34"/>
    </row>
    <row r="80" spans="2:12" ht="47.25">
      <c r="B80" s="26" t="s">
        <v>47</v>
      </c>
      <c r="C80" s="13" t="s">
        <v>24</v>
      </c>
      <c r="D80" s="11"/>
      <c r="E80" s="11"/>
      <c r="F80" s="11"/>
      <c r="G80" s="11"/>
      <c r="H80" s="11"/>
      <c r="I80" s="2"/>
      <c r="J80" s="2"/>
      <c r="K80" s="2"/>
      <c r="L80" s="29"/>
    </row>
    <row r="81" spans="2:12" ht="15.75" customHeight="1">
      <c r="B81" s="26"/>
      <c r="C81" s="7" t="s">
        <v>9</v>
      </c>
      <c r="D81" s="9">
        <v>901</v>
      </c>
      <c r="E81" s="9" t="s">
        <v>18</v>
      </c>
      <c r="F81" s="9">
        <v>5</v>
      </c>
      <c r="G81" s="9" t="s">
        <v>28</v>
      </c>
      <c r="H81" s="9">
        <v>80910</v>
      </c>
      <c r="I81" s="2">
        <v>500000</v>
      </c>
      <c r="J81" s="2">
        <v>0</v>
      </c>
      <c r="K81" s="2">
        <f>SUM(K86)</f>
        <v>0</v>
      </c>
      <c r="L81" s="30"/>
    </row>
    <row r="82" spans="2:12" ht="31.5">
      <c r="B82" s="26"/>
      <c r="C82" s="7" t="s">
        <v>21</v>
      </c>
      <c r="D82" s="11"/>
      <c r="E82" s="11"/>
      <c r="F82" s="11"/>
      <c r="G82" s="11"/>
      <c r="H82" s="11"/>
      <c r="I82" s="2">
        <v>0</v>
      </c>
      <c r="J82" s="2">
        <v>0</v>
      </c>
      <c r="K82" s="2">
        <v>0</v>
      </c>
      <c r="L82" s="30"/>
    </row>
    <row r="83" spans="2:12" ht="31.5">
      <c r="B83" s="26"/>
      <c r="C83" s="7" t="s">
        <v>22</v>
      </c>
      <c r="D83" s="11"/>
      <c r="E83" s="11"/>
      <c r="F83" s="11"/>
      <c r="G83" s="11"/>
      <c r="H83" s="11"/>
      <c r="I83" s="2">
        <v>0</v>
      </c>
      <c r="J83" s="2">
        <v>0</v>
      </c>
      <c r="K83" s="2">
        <v>0</v>
      </c>
      <c r="L83" s="30"/>
    </row>
    <row r="84" spans="2:12">
      <c r="B84" s="26"/>
      <c r="C84" s="7" t="s">
        <v>10</v>
      </c>
      <c r="D84" s="11"/>
      <c r="E84" s="11"/>
      <c r="F84" s="11"/>
      <c r="G84" s="11"/>
      <c r="H84" s="11"/>
      <c r="I84" s="2">
        <v>0</v>
      </c>
      <c r="J84" s="2">
        <v>0</v>
      </c>
      <c r="K84" s="2">
        <v>0</v>
      </c>
      <c r="L84" s="30"/>
    </row>
    <row r="85" spans="2:12">
      <c r="B85" s="26"/>
      <c r="C85" s="10" t="s">
        <v>11</v>
      </c>
      <c r="D85" s="11"/>
      <c r="E85" s="11"/>
      <c r="F85" s="11"/>
      <c r="G85" s="11"/>
      <c r="H85" s="11"/>
      <c r="I85" s="2">
        <f>I81+I82+I83+I84</f>
        <v>500000</v>
      </c>
      <c r="J85" s="2">
        <f>J81+J82+J83+J84</f>
        <v>0</v>
      </c>
      <c r="K85" s="2">
        <f>K81+K82+K83+K84</f>
        <v>0</v>
      </c>
      <c r="L85" s="31"/>
    </row>
  </sheetData>
  <mergeCells count="30">
    <mergeCell ref="B32:B37"/>
    <mergeCell ref="B56:B61"/>
    <mergeCell ref="B62:B67"/>
    <mergeCell ref="B68:B73"/>
    <mergeCell ref="B50:B55"/>
    <mergeCell ref="B74:B79"/>
    <mergeCell ref="B80:B85"/>
    <mergeCell ref="B2:L2"/>
    <mergeCell ref="D4:H4"/>
    <mergeCell ref="C4:C5"/>
    <mergeCell ref="I4:K4"/>
    <mergeCell ref="L4:L5"/>
    <mergeCell ref="B26:B31"/>
    <mergeCell ref="B38:B43"/>
    <mergeCell ref="L44:L49"/>
    <mergeCell ref="L50:L55"/>
    <mergeCell ref="L74:L79"/>
    <mergeCell ref="L80:L85"/>
    <mergeCell ref="L7:L12"/>
    <mergeCell ref="L26:L31"/>
    <mergeCell ref="L38:L43"/>
    <mergeCell ref="B44:B49"/>
    <mergeCell ref="K1:L1"/>
    <mergeCell ref="C20:C21"/>
    <mergeCell ref="B19:B25"/>
    <mergeCell ref="B4:B5"/>
    <mergeCell ref="B7:B12"/>
    <mergeCell ref="B13:B18"/>
    <mergeCell ref="L13:L18"/>
    <mergeCell ref="L19:L25"/>
  </mergeCells>
  <phoneticPr fontId="2" type="noConversion"/>
  <pageMargins left="0.59055118110236227" right="0.39370078740157483" top="0.47244094488188981" bottom="0.78740157480314965" header="0.31496062992125984" footer="0.31496062992125984"/>
  <pageSetup paperSize="9" scale="75" orientation="landscape" r:id="rId1"/>
  <headerFooter>
    <oddFooter>&amp;C&amp;P из &amp;N</oddFooter>
  </headerFooter>
  <rowBreaks count="6" manualBreakCount="6">
    <brk id="12" max="12" man="1"/>
    <brk id="25" max="11" man="1"/>
    <brk id="43" max="12" man="1"/>
    <brk id="55" max="11" man="1"/>
    <brk id="67" max="11" man="1"/>
    <brk id="7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2021-04-08T06:13:39Z</cp:lastPrinted>
  <dcterms:created xsi:type="dcterms:W3CDTF">2006-09-16T00:00:00Z</dcterms:created>
  <dcterms:modified xsi:type="dcterms:W3CDTF">2024-07-18T12:46:12Z</dcterms:modified>
</cp:coreProperties>
</file>