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Table1!$A$1:$O$140</definedName>
  </definedNames>
  <calcPr calcId="125725"/>
</workbook>
</file>

<file path=xl/calcChain.xml><?xml version="1.0" encoding="utf-8"?>
<calcChain xmlns="http://schemas.openxmlformats.org/spreadsheetml/2006/main">
  <c r="P11" i="1"/>
  <c r="K106"/>
  <c r="M94" l="1"/>
  <c r="M98" s="1"/>
  <c r="L12"/>
  <c r="L8"/>
  <c r="L106"/>
  <c r="L140"/>
  <c r="L94"/>
  <c r="M88" l="1"/>
  <c r="M92" s="1"/>
  <c r="N16"/>
  <c r="N9" s="1"/>
  <c r="O8"/>
  <c r="O9"/>
  <c r="O12" s="1"/>
  <c r="O14"/>
  <c r="O19" s="1"/>
  <c r="O15"/>
  <c r="O16"/>
  <c r="O21"/>
  <c r="O25"/>
  <c r="O31"/>
  <c r="L110"/>
  <c r="L128"/>
  <c r="K128"/>
  <c r="J128"/>
  <c r="I128"/>
  <c r="J123"/>
  <c r="I123"/>
  <c r="L122"/>
  <c r="K121"/>
  <c r="J118"/>
  <c r="L134"/>
  <c r="K133"/>
  <c r="J130"/>
  <c r="I135"/>
  <c r="J135"/>
  <c r="N15"/>
  <c r="K94"/>
  <c r="K98" s="1"/>
  <c r="L86"/>
  <c r="J86"/>
  <c r="I86"/>
  <c r="K86"/>
  <c r="M16"/>
  <c r="M9" s="1"/>
  <c r="M21"/>
  <c r="M14" s="1"/>
  <c r="M31"/>
  <c r="K53"/>
  <c r="K16" s="1"/>
  <c r="K9" s="1"/>
  <c r="K52"/>
  <c r="K15" s="1"/>
  <c r="K110"/>
  <c r="L116"/>
  <c r="K116"/>
  <c r="J116"/>
  <c r="I112"/>
  <c r="I116" s="1"/>
  <c r="K27"/>
  <c r="K21" s="1"/>
  <c r="J21"/>
  <c r="J51"/>
  <c r="J94"/>
  <c r="J88" s="1"/>
  <c r="J92" s="1"/>
  <c r="J106"/>
  <c r="J15"/>
  <c r="I21"/>
  <c r="I25" s="1"/>
  <c r="I51"/>
  <c r="I56" s="1"/>
  <c r="I88"/>
  <c r="I92" s="1"/>
  <c r="L21"/>
  <c r="L25" s="1"/>
  <c r="L51"/>
  <c r="L88"/>
  <c r="L92" s="1"/>
  <c r="N21"/>
  <c r="N25" s="1"/>
  <c r="I16"/>
  <c r="I9" s="1"/>
  <c r="I107"/>
  <c r="I110" s="1"/>
  <c r="J53"/>
  <c r="J16" s="1"/>
  <c r="J9" s="1"/>
  <c r="L53"/>
  <c r="L16" s="1"/>
  <c r="L9" s="1"/>
  <c r="J25"/>
  <c r="L31"/>
  <c r="N31"/>
  <c r="K18"/>
  <c r="K11" s="1"/>
  <c r="K68"/>
  <c r="L68"/>
  <c r="J68"/>
  <c r="J18"/>
  <c r="J11" s="1"/>
  <c r="J98"/>
  <c r="L98"/>
  <c r="I98"/>
  <c r="L49"/>
  <c r="L62"/>
  <c r="L104"/>
  <c r="J80"/>
  <c r="L80"/>
  <c r="I80"/>
  <c r="J74"/>
  <c r="K74"/>
  <c r="L74"/>
  <c r="I74"/>
  <c r="J49"/>
  <c r="K49"/>
  <c r="I49"/>
  <c r="I104"/>
  <c r="K140"/>
  <c r="J140"/>
  <c r="I140"/>
  <c r="K62"/>
  <c r="J62"/>
  <c r="I18"/>
  <c r="I11" s="1"/>
  <c r="I62"/>
  <c r="J110"/>
  <c r="L14" l="1"/>
  <c r="N56"/>
  <c r="N8"/>
  <c r="N12" s="1"/>
  <c r="K88"/>
  <c r="K92" s="1"/>
  <c r="J14"/>
  <c r="J8" s="1"/>
  <c r="J12" s="1"/>
  <c r="M19"/>
  <c r="M8"/>
  <c r="M12" s="1"/>
  <c r="M25"/>
  <c r="J56"/>
  <c r="N14"/>
  <c r="N19" s="1"/>
  <c r="K80"/>
  <c r="P9"/>
  <c r="K25"/>
  <c r="K31"/>
  <c r="J19"/>
  <c r="I14"/>
  <c r="K56"/>
  <c r="L19" l="1"/>
  <c r="K14"/>
  <c r="K8" s="1"/>
  <c r="I8"/>
  <c r="I19"/>
  <c r="K12" l="1"/>
  <c r="P8"/>
  <c r="P12" s="1"/>
  <c r="K19"/>
  <c r="I12"/>
</calcChain>
</file>

<file path=xl/sharedStrings.xml><?xml version="1.0" encoding="utf-8"?>
<sst xmlns="http://schemas.openxmlformats.org/spreadsheetml/2006/main" count="244" uniqueCount="79">
  <si>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</si>
  <si>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</si>
  <si>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</si>
  <si>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</si>
  <si>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</si>
  <si>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</si>
  <si>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</si>
  <si>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</si>
  <si>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</si>
  <si>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</si>
  <si>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</si>
  <si>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4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</si>
  <si>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</si>
  <si>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</si>
  <si>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</si>
  <si>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</si>
  <si>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</si>
  <si>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</si>
  <si>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</si>
  <si>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2.</t>
  </si>
  <si>
    <t>Подпрограмма "Модернизация объектов коммунальной инфраструктуры "</t>
  </si>
  <si>
    <t xml:space="preserve">Подготовка ЖКХ к зиме, в том числе: </t>
  </si>
  <si>
    <t>Изготовление проектно-сметной документации на  капитальный ремонт или реконструкцию инженерных коммуникаций, в том числе  проведение согласований проектно-сметной документации, получение технических условий, проведение государственной экспертизы по объектам</t>
  </si>
  <si>
    <t>Проведение капитального ремонта или реконструкции объектов жилищно-коммунального хозяйства</t>
  </si>
  <si>
    <t xml:space="preserve">План реализации подпрограммы "Модернизация объектов коммунальной инфраструктуры» 
муниципальной программы «Строительство и архитектура в Мглинском районе»
</t>
  </si>
  <si>
    <t>ППМП</t>
  </si>
  <si>
    <t>средства местного бюджета</t>
  </si>
  <si>
    <t>поступления из областного бюджета</t>
  </si>
  <si>
    <t xml:space="preserve"> поступления  федерального бюджета</t>
  </si>
  <si>
    <t xml:space="preserve"> поступления из федерального бюджета</t>
  </si>
  <si>
    <t>поступления из федерального бюджета</t>
  </si>
  <si>
    <t>02</t>
  </si>
  <si>
    <t>МП</t>
  </si>
  <si>
    <t>Изготовление проектно-сметной документации на  капитальный ремонт водопроводной сети по ул.Щорса в г.Мглине Брянской области</t>
  </si>
  <si>
    <t>Приобретение насосов ЭЦВ</t>
  </si>
  <si>
    <t xml:space="preserve">Приобретение техники для предприятий жилищно-коммунального хозяйства, в том числе: </t>
  </si>
  <si>
    <t>Капитальный ремонт водопроводной сети по ул.Калинина и ул.М. Горького в г.Мглине Брянской области</t>
  </si>
  <si>
    <t>Приобретение станции погружных насосов</t>
  </si>
  <si>
    <t>Приобретение вакуумной машины для  МУП "Мглинский районный водоканал"</t>
  </si>
  <si>
    <t>2022 год</t>
  </si>
  <si>
    <t>S3450</t>
  </si>
  <si>
    <t>901</t>
  </si>
  <si>
    <t>41</t>
  </si>
  <si>
    <t>S3430</t>
  </si>
  <si>
    <t>Капитальный ремонт водопроводной сети по ул.Щорса в г.Мглине Брянской области</t>
  </si>
  <si>
    <t>1.2.1.</t>
  </si>
  <si>
    <t>1.2.2.</t>
  </si>
  <si>
    <t>1.2.3.</t>
  </si>
  <si>
    <t>1.2.4.</t>
  </si>
  <si>
    <t>1.3.1.</t>
  </si>
  <si>
    <t>1.3.2.</t>
  </si>
  <si>
    <t>2.1.</t>
  </si>
  <si>
    <t>x</t>
  </si>
  <si>
    <t>2023 год</t>
  </si>
  <si>
    <t>1.1.2.</t>
  </si>
  <si>
    <r>
      <t>1.1.1</t>
    </r>
    <r>
      <rPr>
        <b/>
        <sz val="12"/>
        <color indexed="8"/>
        <rFont val="Times New Roman"/>
        <family val="1"/>
        <charset val="204"/>
      </rPr>
      <t>.</t>
    </r>
  </si>
  <si>
    <t>1.1.3.</t>
  </si>
  <si>
    <t>1.1.4.</t>
  </si>
  <si>
    <t>Изготовление проектно-сметной документации на  капитальный ремонт водопроводной сети в н.п. Дивовка Мглинского района Брянской области</t>
  </si>
  <si>
    <t>Изготовление проектно-сметной документации на  капитальный ремонт водопроводной сети в н.п. Католино Мглинского района Брянской области</t>
  </si>
  <si>
    <t>Изготовление проектно-сметной документации на  капитальный ремонт водопроводной сети по 4 пер. Первомайского в г.Мглине Брянской области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</si>
  <si>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</si>
  <si>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</si>
  <si>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Капитальный ремонт водопроводной сети в н.п. Дивовка Мглинского района Брянской области</t>
  </si>
  <si>
    <t xml:space="preserve"> Приобретение оборудования для объектов жилищно - коммунального  хозяйства                         </t>
  </si>
  <si>
    <t>81850</t>
  </si>
  <si>
    <t>2024 год</t>
  </si>
  <si>
    <t>1.2.5.</t>
  </si>
  <si>
    <t>Капитальный ремонт водовода в н.п. Соколовка Мглинского района Брянской области</t>
  </si>
  <si>
    <t>Приобретение самосвала ГАЗ-САЗ 2507 для нужд Мглинского МУП ЖКХ</t>
  </si>
  <si>
    <t>2.3.</t>
  </si>
  <si>
    <t>2.2.</t>
  </si>
  <si>
    <t>2.4.</t>
  </si>
  <si>
    <t>2.5.</t>
  </si>
  <si>
    <t>Приобретение трактора Белорус 82.1  для нужд Мглинского МУП ЖКХ</t>
  </si>
  <si>
    <t>Приобретение снегоуборочной машины СУ 2.1 ОМ для нужд Мглинского МУП ЖКХ</t>
  </si>
  <si>
    <t>2025 год</t>
  </si>
  <si>
    <t xml:space="preserve"> Приобретение самосвалаКАМАЗ 65115-50  для нужд Мглинского МУП ЖКХ</t>
  </si>
  <si>
    <t xml:space="preserve">Приложение №2 к  постановлению администрации Мглинского района                                                                                                                          от                                          №                                                              Приложение 1 к подпрограмме "Модернизация объектов коммунальной инфраструктуры» муниципальной программы «Строительство и архитектура в Мглинском районе»
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</si>
</sst>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40"/>
  <sheetViews>
    <sheetView tabSelected="1" view="pageBreakPreview" zoomScale="75" workbookViewId="0">
      <selection activeCell="P11" sqref="P11"/>
    </sheetView>
  </sheetViews>
  <sheetFormatPr defaultRowHeight="15.75"/>
  <cols>
    <col min="1" max="1" width="4.5" customWidth="1"/>
    <col min="2" max="2" width="7.33203125" style="1" customWidth="1"/>
    <col min="3" max="3" width="51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0" width="20.1640625" style="1" customWidth="1"/>
    <col min="11" max="11" width="19.1640625" style="1" customWidth="1"/>
    <col min="12" max="12" width="19.1640625" style="17" customWidth="1"/>
    <col min="13" max="15" width="19.1640625" style="1" customWidth="1"/>
    <col min="16" max="16" width="30.1640625" customWidth="1"/>
  </cols>
  <sheetData>
    <row r="1" spans="2:16" ht="134.25" customHeight="1">
      <c r="L1" s="29" t="s">
        <v>78</v>
      </c>
      <c r="M1" s="29"/>
      <c r="N1" s="29"/>
      <c r="O1" s="21"/>
    </row>
    <row r="2" spans="2:16" ht="45.75" customHeight="1">
      <c r="B2" s="37" t="s">
        <v>24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24"/>
    </row>
    <row r="3" spans="2:16">
      <c r="B3" s="1" t="s">
        <v>0</v>
      </c>
    </row>
    <row r="4" spans="2:16" ht="53.1" customHeight="1">
      <c r="B4" s="36" t="s">
        <v>1</v>
      </c>
      <c r="C4" s="36" t="s">
        <v>62</v>
      </c>
      <c r="D4" s="36" t="s">
        <v>2</v>
      </c>
      <c r="E4" s="36"/>
      <c r="F4" s="36"/>
      <c r="G4" s="36"/>
      <c r="H4" s="36"/>
      <c r="I4" s="26" t="s">
        <v>3</v>
      </c>
      <c r="J4" s="27"/>
      <c r="K4" s="27"/>
      <c r="L4" s="27"/>
      <c r="M4" s="27"/>
      <c r="N4" s="27"/>
      <c r="O4" s="28"/>
    </row>
    <row r="5" spans="2:16" ht="126" customHeight="1">
      <c r="B5" s="36" t="s">
        <v>0</v>
      </c>
      <c r="C5" s="36" t="s">
        <v>0</v>
      </c>
      <c r="D5" s="7" t="s">
        <v>61</v>
      </c>
      <c r="E5" s="7" t="s">
        <v>32</v>
      </c>
      <c r="F5" s="7" t="s">
        <v>25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18" t="s">
        <v>39</v>
      </c>
      <c r="M5" s="15" t="s">
        <v>53</v>
      </c>
      <c r="N5" s="15" t="s">
        <v>66</v>
      </c>
      <c r="O5" s="23" t="s">
        <v>76</v>
      </c>
    </row>
    <row r="6" spans="2:16" ht="22.7" customHeight="1">
      <c r="B6" s="8" t="s">
        <v>9</v>
      </c>
      <c r="C6" s="8" t="s">
        <v>10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  <c r="L6" s="19">
        <v>11</v>
      </c>
      <c r="M6" s="16">
        <v>12</v>
      </c>
      <c r="N6" s="8">
        <v>13</v>
      </c>
      <c r="O6" s="22">
        <v>14</v>
      </c>
    </row>
    <row r="7" spans="2:16" ht="53.25" customHeight="1">
      <c r="B7" s="34"/>
      <c r="C7" s="9" t="s">
        <v>20</v>
      </c>
      <c r="D7" s="8"/>
      <c r="E7" s="8"/>
      <c r="F7" s="8"/>
      <c r="G7" s="8"/>
      <c r="H7" s="8"/>
      <c r="I7" s="8"/>
      <c r="J7" s="8"/>
      <c r="K7" s="8"/>
      <c r="L7" s="19"/>
      <c r="M7" s="16"/>
      <c r="N7" s="8"/>
      <c r="O7" s="22"/>
    </row>
    <row r="8" spans="2:16">
      <c r="B8" s="34"/>
      <c r="C8" s="10" t="s">
        <v>26</v>
      </c>
      <c r="D8" s="11">
        <v>901</v>
      </c>
      <c r="E8" s="12" t="s">
        <v>31</v>
      </c>
      <c r="F8" s="11">
        <v>4</v>
      </c>
      <c r="G8" s="11" t="s">
        <v>52</v>
      </c>
      <c r="H8" s="11" t="s">
        <v>52</v>
      </c>
      <c r="I8" s="2">
        <f>I14+I106</f>
        <v>926174.13</v>
      </c>
      <c r="J8" s="2">
        <f>J14+J106+J15</f>
        <v>971999</v>
      </c>
      <c r="K8" s="2">
        <f>K14+K106+K15</f>
        <v>4278887.3899999997</v>
      </c>
      <c r="L8" s="20">
        <f>L14+L106</f>
        <v>12454031.15</v>
      </c>
      <c r="M8" s="2">
        <f>M14+M106</f>
        <v>478560.91000000003</v>
      </c>
      <c r="N8" s="2">
        <f>N14+N106+N52</f>
        <v>0</v>
      </c>
      <c r="O8" s="2">
        <f>O14+O106+O52</f>
        <v>0</v>
      </c>
      <c r="P8" s="3">
        <f>I8+J8+K8+L8+N8</f>
        <v>18631091.670000002</v>
      </c>
    </row>
    <row r="9" spans="2:16" ht="18" customHeight="1">
      <c r="B9" s="34"/>
      <c r="C9" s="10" t="s">
        <v>27</v>
      </c>
      <c r="D9" s="11">
        <v>901</v>
      </c>
      <c r="E9" s="12" t="s">
        <v>31</v>
      </c>
      <c r="F9" s="11">
        <v>4</v>
      </c>
      <c r="G9" s="11" t="s">
        <v>52</v>
      </c>
      <c r="H9" s="11" t="s">
        <v>52</v>
      </c>
      <c r="I9" s="2">
        <f>I16+I107+I113</f>
        <v>1997058.34</v>
      </c>
      <c r="J9" s="2">
        <f>J16+J107</f>
        <v>300000</v>
      </c>
      <c r="K9" s="2">
        <f>K16</f>
        <v>377290.51</v>
      </c>
      <c r="L9" s="20">
        <f>L16+L107</f>
        <v>0</v>
      </c>
      <c r="M9" s="2">
        <f>M16+M107</f>
        <v>0</v>
      </c>
      <c r="N9" s="2">
        <f>N16+N107</f>
        <v>0</v>
      </c>
      <c r="O9" s="2">
        <f>O16+O107</f>
        <v>0</v>
      </c>
      <c r="P9" s="3">
        <f>I9+J9+K9+L9+N9</f>
        <v>2674348.8499999996</v>
      </c>
    </row>
    <row r="10" spans="2:16" ht="15.75" customHeight="1">
      <c r="B10" s="34"/>
      <c r="C10" s="10" t="s">
        <v>30</v>
      </c>
      <c r="D10" s="11">
        <v>901</v>
      </c>
      <c r="E10" s="12" t="s">
        <v>31</v>
      </c>
      <c r="F10" s="11">
        <v>4</v>
      </c>
      <c r="G10" s="11" t="s">
        <v>52</v>
      </c>
      <c r="H10" s="11" t="s">
        <v>52</v>
      </c>
      <c r="I10" s="2">
        <v>0</v>
      </c>
      <c r="J10" s="2">
        <v>0</v>
      </c>
      <c r="K10" s="2">
        <v>0</v>
      </c>
      <c r="L10" s="20">
        <v>0</v>
      </c>
      <c r="M10" s="2">
        <v>0</v>
      </c>
      <c r="N10" s="2">
        <v>0</v>
      </c>
      <c r="O10" s="2">
        <v>0</v>
      </c>
    </row>
    <row r="11" spans="2:16">
      <c r="B11" s="34"/>
      <c r="C11" s="10" t="s">
        <v>13</v>
      </c>
      <c r="D11" s="11">
        <v>901</v>
      </c>
      <c r="E11" s="12" t="s">
        <v>31</v>
      </c>
      <c r="F11" s="11">
        <v>4</v>
      </c>
      <c r="G11" s="11" t="s">
        <v>52</v>
      </c>
      <c r="H11" s="11" t="s">
        <v>52</v>
      </c>
      <c r="I11" s="2">
        <f>I18+I18</f>
        <v>0</v>
      </c>
      <c r="J11" s="2">
        <f>J18+J18</f>
        <v>0</v>
      </c>
      <c r="K11" s="2">
        <f>K18+K18</f>
        <v>0</v>
      </c>
      <c r="L11" s="20">
        <v>0</v>
      </c>
      <c r="M11" s="2">
        <v>0</v>
      </c>
      <c r="N11" s="2">
        <v>0</v>
      </c>
      <c r="O11" s="2">
        <v>0</v>
      </c>
      <c r="P11" s="3">
        <f>I12+J12+K12+L12+N12+M12</f>
        <v>21784001.430000003</v>
      </c>
    </row>
    <row r="12" spans="2:16" ht="22.7" customHeight="1">
      <c r="B12" s="34"/>
      <c r="C12" s="4" t="s">
        <v>14</v>
      </c>
      <c r="D12" s="13"/>
      <c r="E12" s="13"/>
      <c r="F12" s="13"/>
      <c r="G12" s="13"/>
      <c r="H12" s="13"/>
      <c r="I12" s="2">
        <f>SUM(I8+I9+I10+I11)</f>
        <v>2923232.47</v>
      </c>
      <c r="J12" s="2">
        <f t="shared" ref="J12:O12" si="0">SUM(J8:J11)</f>
        <v>1271999</v>
      </c>
      <c r="K12" s="2">
        <f t="shared" si="0"/>
        <v>4656177.8999999994</v>
      </c>
      <c r="L12" s="20">
        <f>L8</f>
        <v>12454031.15</v>
      </c>
      <c r="M12" s="2">
        <f t="shared" si="0"/>
        <v>478560.91000000003</v>
      </c>
      <c r="N12" s="2">
        <f t="shared" si="0"/>
        <v>0</v>
      </c>
      <c r="O12" s="2">
        <f t="shared" si="0"/>
        <v>0</v>
      </c>
      <c r="P12" s="3">
        <f>P8+P9</f>
        <v>21305440.520000003</v>
      </c>
    </row>
    <row r="13" spans="2:16" ht="18.75" customHeight="1">
      <c r="B13" s="32" t="s">
        <v>15</v>
      </c>
      <c r="C13" s="5" t="s">
        <v>21</v>
      </c>
      <c r="D13" s="13"/>
      <c r="E13" s="13"/>
      <c r="F13" s="13"/>
      <c r="G13" s="13"/>
      <c r="H13" s="13"/>
      <c r="I13" s="2"/>
      <c r="J13" s="2"/>
      <c r="K13" s="2"/>
      <c r="L13" s="20"/>
      <c r="M13" s="2"/>
      <c r="N13" s="2"/>
      <c r="O13" s="2"/>
      <c r="P13" s="3"/>
    </row>
    <row r="14" spans="2:16">
      <c r="B14" s="32"/>
      <c r="C14" s="30" t="s">
        <v>26</v>
      </c>
      <c r="D14" s="11">
        <v>901</v>
      </c>
      <c r="E14" s="12" t="s">
        <v>31</v>
      </c>
      <c r="F14" s="11">
        <v>4</v>
      </c>
      <c r="G14" s="11">
        <v>41</v>
      </c>
      <c r="H14" s="11">
        <v>81740</v>
      </c>
      <c r="I14" s="2">
        <f t="shared" ref="I14:N14" si="1">I21+I51+I88</f>
        <v>830000</v>
      </c>
      <c r="J14" s="2">
        <f t="shared" si="1"/>
        <v>956209</v>
      </c>
      <c r="K14" s="2">
        <f t="shared" si="1"/>
        <v>959030</v>
      </c>
      <c r="L14" s="20">
        <f>L21+L51+L88</f>
        <v>357765.07999999996</v>
      </c>
      <c r="M14" s="2">
        <f t="shared" si="1"/>
        <v>478560.91000000003</v>
      </c>
      <c r="N14" s="2">
        <f t="shared" si="1"/>
        <v>0</v>
      </c>
      <c r="O14" s="2">
        <f t="shared" ref="O14" si="2">O21+O51+O88</f>
        <v>0</v>
      </c>
    </row>
    <row r="15" spans="2:16">
      <c r="B15" s="32"/>
      <c r="C15" s="31"/>
      <c r="D15" s="11">
        <v>901</v>
      </c>
      <c r="E15" s="11">
        <v>2</v>
      </c>
      <c r="F15" s="11">
        <v>4</v>
      </c>
      <c r="G15" s="11">
        <v>41</v>
      </c>
      <c r="H15" s="11" t="s">
        <v>40</v>
      </c>
      <c r="I15" s="2">
        <v>0</v>
      </c>
      <c r="J15" s="2">
        <f>J52</f>
        <v>15790</v>
      </c>
      <c r="K15" s="2">
        <f>K52</f>
        <v>19857.39</v>
      </c>
      <c r="L15" s="20">
        <v>0</v>
      </c>
      <c r="M15" s="2">
        <v>0</v>
      </c>
      <c r="N15" s="2">
        <f>N52</f>
        <v>0</v>
      </c>
      <c r="O15" s="2">
        <f>O52</f>
        <v>0</v>
      </c>
    </row>
    <row r="16" spans="2:16">
      <c r="B16" s="32"/>
      <c r="C16" s="10" t="s">
        <v>27</v>
      </c>
      <c r="D16" s="11">
        <v>901</v>
      </c>
      <c r="E16" s="11">
        <v>2</v>
      </c>
      <c r="F16" s="11">
        <v>4</v>
      </c>
      <c r="G16" s="11">
        <v>41</v>
      </c>
      <c r="H16" s="11" t="s">
        <v>40</v>
      </c>
      <c r="I16" s="2">
        <f t="shared" ref="I16:M16" si="3">I22+I53+I89</f>
        <v>0</v>
      </c>
      <c r="J16" s="2">
        <f t="shared" si="3"/>
        <v>300000</v>
      </c>
      <c r="K16" s="2">
        <f t="shared" si="3"/>
        <v>377290.51</v>
      </c>
      <c r="L16" s="20">
        <f t="shared" si="3"/>
        <v>0</v>
      </c>
      <c r="M16" s="2">
        <f t="shared" si="3"/>
        <v>0</v>
      </c>
      <c r="N16" s="2">
        <f>N22+N53+N89</f>
        <v>0</v>
      </c>
      <c r="O16" s="2">
        <f t="shared" ref="O16" si="4">O22+O53+O89</f>
        <v>0</v>
      </c>
    </row>
    <row r="17" spans="2:15">
      <c r="B17" s="32"/>
      <c r="C17" s="10" t="s">
        <v>29</v>
      </c>
      <c r="D17" s="11"/>
      <c r="E17" s="12"/>
      <c r="F17" s="11"/>
      <c r="G17" s="11"/>
      <c r="H17" s="11"/>
      <c r="I17" s="2">
        <v>0</v>
      </c>
      <c r="J17" s="2">
        <v>0</v>
      </c>
      <c r="K17" s="2">
        <v>0</v>
      </c>
      <c r="L17" s="20">
        <v>0</v>
      </c>
      <c r="M17" s="2">
        <v>0</v>
      </c>
      <c r="N17" s="2">
        <v>0</v>
      </c>
      <c r="O17" s="2">
        <v>0</v>
      </c>
    </row>
    <row r="18" spans="2:15">
      <c r="B18" s="32"/>
      <c r="C18" s="10" t="s">
        <v>13</v>
      </c>
      <c r="D18" s="11"/>
      <c r="E18" s="11"/>
      <c r="F18" s="11"/>
      <c r="G18" s="11"/>
      <c r="H18" s="11"/>
      <c r="I18" s="2">
        <f>I24+I55+I91</f>
        <v>0</v>
      </c>
      <c r="J18" s="2">
        <f>J24+J55+J91</f>
        <v>0</v>
      </c>
      <c r="K18" s="2">
        <f>K24+K55+K91</f>
        <v>0</v>
      </c>
      <c r="L18" s="20">
        <v>0</v>
      </c>
      <c r="M18" s="2">
        <v>0</v>
      </c>
      <c r="N18" s="2">
        <v>0</v>
      </c>
      <c r="O18" s="2">
        <v>0</v>
      </c>
    </row>
    <row r="19" spans="2:15">
      <c r="B19" s="32"/>
      <c r="C19" s="4" t="s">
        <v>14</v>
      </c>
      <c r="D19" s="13"/>
      <c r="E19" s="13"/>
      <c r="F19" s="13"/>
      <c r="G19" s="13"/>
      <c r="H19" s="13"/>
      <c r="I19" s="2">
        <f>SUM(I14:I18)</f>
        <v>830000</v>
      </c>
      <c r="J19" s="2">
        <f>J14+J15+J16</f>
        <v>1271999</v>
      </c>
      <c r="K19" s="2">
        <f>SUM(K14:K18)</f>
        <v>1356177.9</v>
      </c>
      <c r="L19" s="20">
        <f>SUM(L14:L18)</f>
        <v>357765.07999999996</v>
      </c>
      <c r="M19" s="2">
        <f>SUM(M14:M18)</f>
        <v>478560.91000000003</v>
      </c>
      <c r="N19" s="2">
        <f>SUM(N14:N18)</f>
        <v>0</v>
      </c>
      <c r="O19" s="2">
        <f>SUM(O14:O18)</f>
        <v>0</v>
      </c>
    </row>
    <row r="20" spans="2:15" ht="128.25" customHeight="1">
      <c r="B20" s="32" t="s">
        <v>17</v>
      </c>
      <c r="C20" s="5" t="s">
        <v>22</v>
      </c>
      <c r="D20" s="13"/>
      <c r="E20" s="13"/>
      <c r="F20" s="13"/>
      <c r="G20" s="13"/>
      <c r="H20" s="13"/>
      <c r="I20" s="2"/>
      <c r="J20" s="2"/>
      <c r="K20" s="2"/>
      <c r="L20" s="20"/>
      <c r="M20" s="2"/>
      <c r="N20" s="2"/>
      <c r="O20" s="2"/>
    </row>
    <row r="21" spans="2:15">
      <c r="B21" s="32"/>
      <c r="C21" s="10" t="s">
        <v>12</v>
      </c>
      <c r="D21" s="11">
        <v>901</v>
      </c>
      <c r="E21" s="12" t="s">
        <v>31</v>
      </c>
      <c r="F21" s="11">
        <v>4</v>
      </c>
      <c r="G21" s="11">
        <v>41</v>
      </c>
      <c r="H21" s="11">
        <v>81740</v>
      </c>
      <c r="I21" s="2">
        <f>SUM(I45)</f>
        <v>50000</v>
      </c>
      <c r="J21" s="2">
        <f t="shared" ref="J21:O21" si="5">J27+J33+J39+J45</f>
        <v>0</v>
      </c>
      <c r="K21" s="2">
        <f t="shared" si="5"/>
        <v>36530</v>
      </c>
      <c r="L21" s="20">
        <f t="shared" si="5"/>
        <v>0</v>
      </c>
      <c r="M21" s="2">
        <f t="shared" si="5"/>
        <v>0</v>
      </c>
      <c r="N21" s="2">
        <f t="shared" si="5"/>
        <v>0</v>
      </c>
      <c r="O21" s="2">
        <f t="shared" si="5"/>
        <v>0</v>
      </c>
    </row>
    <row r="22" spans="2:15" ht="13.5" customHeight="1">
      <c r="B22" s="32"/>
      <c r="C22" s="10" t="s">
        <v>27</v>
      </c>
      <c r="D22" s="11"/>
      <c r="E22" s="11"/>
      <c r="F22" s="11"/>
      <c r="G22" s="11"/>
      <c r="H22" s="11"/>
      <c r="I22" s="2">
        <v>0</v>
      </c>
      <c r="J22" s="2">
        <v>0</v>
      </c>
      <c r="K22" s="2">
        <v>0</v>
      </c>
      <c r="L22" s="20">
        <v>0</v>
      </c>
      <c r="M22" s="2">
        <v>0</v>
      </c>
      <c r="N22" s="2">
        <v>0</v>
      </c>
      <c r="O22" s="2">
        <v>0</v>
      </c>
    </row>
    <row r="23" spans="2:15" ht="16.5" customHeight="1">
      <c r="B23" s="32"/>
      <c r="C23" s="10" t="s">
        <v>28</v>
      </c>
      <c r="D23" s="11"/>
      <c r="E23" s="12"/>
      <c r="F23" s="11"/>
      <c r="G23" s="11"/>
      <c r="H23" s="11"/>
      <c r="I23" s="2">
        <v>0</v>
      </c>
      <c r="J23" s="2">
        <v>0</v>
      </c>
      <c r="K23" s="2">
        <v>0</v>
      </c>
      <c r="L23" s="20">
        <v>0</v>
      </c>
      <c r="M23" s="2">
        <v>0</v>
      </c>
      <c r="N23" s="2">
        <v>0</v>
      </c>
      <c r="O23" s="2">
        <v>0</v>
      </c>
    </row>
    <row r="24" spans="2:15">
      <c r="B24" s="32"/>
      <c r="C24" s="10" t="s">
        <v>13</v>
      </c>
      <c r="D24" s="11"/>
      <c r="E24" s="11"/>
      <c r="F24" s="11"/>
      <c r="G24" s="11"/>
      <c r="H24" s="11"/>
      <c r="I24" s="2">
        <v>0</v>
      </c>
      <c r="J24" s="2">
        <v>0</v>
      </c>
      <c r="K24" s="2">
        <v>0</v>
      </c>
      <c r="L24" s="20">
        <v>0</v>
      </c>
      <c r="M24" s="2">
        <v>0</v>
      </c>
      <c r="N24" s="2">
        <v>0</v>
      </c>
      <c r="O24" s="2">
        <v>0</v>
      </c>
    </row>
    <row r="25" spans="2:15" ht="14.45" customHeight="1">
      <c r="B25" s="32"/>
      <c r="C25" s="4" t="s">
        <v>14</v>
      </c>
      <c r="D25" s="13"/>
      <c r="E25" s="13"/>
      <c r="F25" s="13"/>
      <c r="G25" s="13"/>
      <c r="H25" s="13"/>
      <c r="I25" s="2">
        <f>SUM(I21:I24)</f>
        <v>50000</v>
      </c>
      <c r="J25" s="2">
        <f t="shared" ref="J25:O25" si="6">J21+J22+J23</f>
        <v>0</v>
      </c>
      <c r="K25" s="2">
        <f t="shared" si="6"/>
        <v>36530</v>
      </c>
      <c r="L25" s="20">
        <f t="shared" si="6"/>
        <v>0</v>
      </c>
      <c r="M25" s="2">
        <f t="shared" si="6"/>
        <v>0</v>
      </c>
      <c r="N25" s="2">
        <f t="shared" si="6"/>
        <v>0</v>
      </c>
      <c r="O25" s="2">
        <f t="shared" si="6"/>
        <v>0</v>
      </c>
    </row>
    <row r="26" spans="2:15" ht="60" customHeight="1">
      <c r="B26" s="35" t="s">
        <v>55</v>
      </c>
      <c r="C26" s="14" t="s">
        <v>58</v>
      </c>
      <c r="D26" s="13"/>
      <c r="E26" s="13"/>
      <c r="F26" s="13"/>
      <c r="G26" s="13"/>
      <c r="H26" s="13"/>
      <c r="I26" s="2"/>
      <c r="J26" s="2"/>
      <c r="K26" s="2"/>
      <c r="L26" s="20"/>
      <c r="M26" s="2"/>
      <c r="N26" s="2"/>
      <c r="O26" s="2"/>
    </row>
    <row r="27" spans="2:15">
      <c r="B27" s="35"/>
      <c r="C27" s="10" t="s">
        <v>12</v>
      </c>
      <c r="D27" s="11">
        <v>901</v>
      </c>
      <c r="E27" s="12" t="s">
        <v>31</v>
      </c>
      <c r="F27" s="11">
        <v>4</v>
      </c>
      <c r="G27" s="11">
        <v>41</v>
      </c>
      <c r="H27" s="11">
        <v>81740</v>
      </c>
      <c r="I27" s="2">
        <v>0</v>
      </c>
      <c r="J27" s="2">
        <v>0</v>
      </c>
      <c r="K27" s="2">
        <f>100000-63470</f>
        <v>36530</v>
      </c>
      <c r="L27" s="20">
        <v>0</v>
      </c>
      <c r="M27" s="2">
        <v>0</v>
      </c>
      <c r="N27" s="2">
        <v>0</v>
      </c>
      <c r="O27" s="2">
        <v>0</v>
      </c>
    </row>
    <row r="28" spans="2:15">
      <c r="B28" s="35"/>
      <c r="C28" s="10" t="s">
        <v>27</v>
      </c>
      <c r="D28" s="13"/>
      <c r="E28" s="13"/>
      <c r="F28" s="13"/>
      <c r="G28" s="13"/>
      <c r="H28" s="13"/>
      <c r="I28" s="2">
        <v>0</v>
      </c>
      <c r="J28" s="2">
        <v>0</v>
      </c>
      <c r="K28" s="2">
        <v>0</v>
      </c>
      <c r="L28" s="20">
        <v>0</v>
      </c>
      <c r="M28" s="2">
        <v>0</v>
      </c>
      <c r="N28" s="2">
        <v>0</v>
      </c>
      <c r="O28" s="2">
        <v>0</v>
      </c>
    </row>
    <row r="29" spans="2:15">
      <c r="B29" s="35"/>
      <c r="C29" s="10" t="s">
        <v>28</v>
      </c>
      <c r="D29" s="13"/>
      <c r="E29" s="13"/>
      <c r="F29" s="13"/>
      <c r="G29" s="13"/>
      <c r="H29" s="13"/>
      <c r="I29" s="2">
        <v>0</v>
      </c>
      <c r="J29" s="2">
        <v>0</v>
      </c>
      <c r="K29" s="2">
        <v>0</v>
      </c>
      <c r="L29" s="20">
        <v>0</v>
      </c>
      <c r="M29" s="2">
        <v>0</v>
      </c>
      <c r="N29" s="2">
        <v>0</v>
      </c>
      <c r="O29" s="2">
        <v>0</v>
      </c>
    </row>
    <row r="30" spans="2:15">
      <c r="B30" s="35"/>
      <c r="C30" s="10" t="s">
        <v>13</v>
      </c>
      <c r="D30" s="13"/>
      <c r="E30" s="13"/>
      <c r="F30" s="13"/>
      <c r="G30" s="13"/>
      <c r="H30" s="13"/>
      <c r="I30" s="2">
        <v>0</v>
      </c>
      <c r="J30" s="2">
        <v>0</v>
      </c>
      <c r="K30" s="2">
        <v>0</v>
      </c>
      <c r="L30" s="20">
        <v>0</v>
      </c>
      <c r="M30" s="2">
        <v>0</v>
      </c>
      <c r="N30" s="2">
        <v>0</v>
      </c>
      <c r="O30" s="2">
        <v>0</v>
      </c>
    </row>
    <row r="31" spans="2:15" ht="14.45" customHeight="1">
      <c r="B31" s="35"/>
      <c r="C31" s="4" t="s">
        <v>14</v>
      </c>
      <c r="D31" s="13"/>
      <c r="E31" s="13"/>
      <c r="F31" s="13"/>
      <c r="G31" s="13"/>
      <c r="H31" s="13"/>
      <c r="I31" s="2">
        <v>0</v>
      </c>
      <c r="J31" s="2">
        <v>0</v>
      </c>
      <c r="K31" s="2">
        <f>K27+K28+K29</f>
        <v>36530</v>
      </c>
      <c r="L31" s="20">
        <f>L27+L28+L29</f>
        <v>0</v>
      </c>
      <c r="M31" s="2">
        <f>M27+M28+M29</f>
        <v>0</v>
      </c>
      <c r="N31" s="2">
        <f>N27+N28+N29</f>
        <v>0</v>
      </c>
      <c r="O31" s="2">
        <f>O27+O28+O29</f>
        <v>0</v>
      </c>
    </row>
    <row r="32" spans="2:15" ht="65.25" customHeight="1">
      <c r="B32" s="32" t="s">
        <v>54</v>
      </c>
      <c r="C32" s="14" t="s">
        <v>59</v>
      </c>
      <c r="D32" s="13"/>
      <c r="E32" s="13"/>
      <c r="F32" s="13"/>
      <c r="G32" s="13"/>
      <c r="H32" s="13"/>
      <c r="I32" s="2"/>
      <c r="J32" s="2"/>
      <c r="K32" s="2"/>
      <c r="L32" s="20"/>
      <c r="M32" s="2"/>
      <c r="N32" s="2"/>
      <c r="O32" s="2"/>
    </row>
    <row r="33" spans="2:15">
      <c r="B33" s="32"/>
      <c r="C33" s="10" t="s">
        <v>12</v>
      </c>
      <c r="D33" s="11">
        <v>901</v>
      </c>
      <c r="E33" s="12" t="s">
        <v>31</v>
      </c>
      <c r="F33" s="11">
        <v>4</v>
      </c>
      <c r="G33" s="11">
        <v>41</v>
      </c>
      <c r="H33" s="11">
        <v>81740</v>
      </c>
      <c r="I33" s="2">
        <v>0</v>
      </c>
      <c r="J33" s="2">
        <v>0</v>
      </c>
      <c r="K33" s="2">
        <v>0</v>
      </c>
      <c r="L33" s="20">
        <v>0</v>
      </c>
      <c r="M33" s="2">
        <v>0</v>
      </c>
      <c r="N33" s="2">
        <v>0</v>
      </c>
      <c r="O33" s="2">
        <v>0</v>
      </c>
    </row>
    <row r="34" spans="2:15">
      <c r="B34" s="32"/>
      <c r="C34" s="10" t="s">
        <v>27</v>
      </c>
      <c r="D34" s="13"/>
      <c r="E34" s="13"/>
      <c r="F34" s="13"/>
      <c r="G34" s="13"/>
      <c r="H34" s="13"/>
      <c r="I34" s="2">
        <v>0</v>
      </c>
      <c r="J34" s="2">
        <v>0</v>
      </c>
      <c r="K34" s="2">
        <v>0</v>
      </c>
      <c r="L34" s="20">
        <v>0</v>
      </c>
      <c r="M34" s="2">
        <v>0</v>
      </c>
      <c r="N34" s="2">
        <v>0</v>
      </c>
      <c r="O34" s="2">
        <v>0</v>
      </c>
    </row>
    <row r="35" spans="2:15" ht="16.5" customHeight="1">
      <c r="B35" s="32"/>
      <c r="C35" s="10" t="s">
        <v>28</v>
      </c>
      <c r="D35" s="13"/>
      <c r="E35" s="13"/>
      <c r="F35" s="13"/>
      <c r="G35" s="13"/>
      <c r="H35" s="13"/>
      <c r="I35" s="2">
        <v>0</v>
      </c>
      <c r="J35" s="2">
        <v>0</v>
      </c>
      <c r="K35" s="2">
        <v>0</v>
      </c>
      <c r="L35" s="20">
        <v>0</v>
      </c>
      <c r="M35" s="2">
        <v>0</v>
      </c>
      <c r="N35" s="2">
        <v>0</v>
      </c>
      <c r="O35" s="2">
        <v>0</v>
      </c>
    </row>
    <row r="36" spans="2:15">
      <c r="B36" s="32"/>
      <c r="C36" s="10" t="s">
        <v>13</v>
      </c>
      <c r="D36" s="13"/>
      <c r="E36" s="13"/>
      <c r="F36" s="13"/>
      <c r="G36" s="13"/>
      <c r="H36" s="13"/>
      <c r="I36" s="2">
        <v>0</v>
      </c>
      <c r="J36" s="2">
        <v>0</v>
      </c>
      <c r="K36" s="2">
        <v>0</v>
      </c>
      <c r="L36" s="20">
        <v>0</v>
      </c>
      <c r="M36" s="2">
        <v>0</v>
      </c>
      <c r="N36" s="2">
        <v>0</v>
      </c>
      <c r="O36" s="2">
        <v>0</v>
      </c>
    </row>
    <row r="37" spans="2:15" ht="14.45" customHeight="1">
      <c r="B37" s="32"/>
      <c r="C37" s="4" t="s">
        <v>14</v>
      </c>
      <c r="D37" s="13"/>
      <c r="E37" s="13"/>
      <c r="F37" s="13"/>
      <c r="G37" s="13"/>
      <c r="H37" s="13"/>
      <c r="I37" s="2">
        <v>0</v>
      </c>
      <c r="J37" s="2">
        <v>0</v>
      </c>
      <c r="K37" s="2">
        <v>0</v>
      </c>
      <c r="L37" s="20">
        <v>0</v>
      </c>
      <c r="M37" s="2">
        <v>0</v>
      </c>
      <c r="N37" s="2">
        <v>0</v>
      </c>
      <c r="O37" s="2">
        <v>0</v>
      </c>
    </row>
    <row r="38" spans="2:15" ht="60">
      <c r="B38" s="32" t="s">
        <v>56</v>
      </c>
      <c r="C38" s="14" t="s">
        <v>60</v>
      </c>
      <c r="D38" s="13"/>
      <c r="E38" s="13"/>
      <c r="F38" s="13"/>
      <c r="G38" s="13"/>
      <c r="H38" s="13"/>
      <c r="I38" s="2"/>
      <c r="J38" s="2"/>
      <c r="K38" s="2"/>
      <c r="L38" s="20"/>
      <c r="M38" s="2"/>
      <c r="N38" s="2"/>
      <c r="O38" s="2"/>
    </row>
    <row r="39" spans="2:15">
      <c r="B39" s="32"/>
      <c r="C39" s="10" t="s">
        <v>12</v>
      </c>
      <c r="D39" s="11">
        <v>901</v>
      </c>
      <c r="E39" s="12" t="s">
        <v>31</v>
      </c>
      <c r="F39" s="11">
        <v>4</v>
      </c>
      <c r="G39" s="11">
        <v>41</v>
      </c>
      <c r="H39" s="11">
        <v>81740</v>
      </c>
      <c r="I39" s="2">
        <v>0</v>
      </c>
      <c r="J39" s="2">
        <v>0</v>
      </c>
      <c r="K39" s="2">
        <v>0</v>
      </c>
      <c r="L39" s="20">
        <v>0</v>
      </c>
      <c r="M39" s="2">
        <v>0</v>
      </c>
      <c r="N39" s="2">
        <v>0</v>
      </c>
      <c r="O39" s="2">
        <v>0</v>
      </c>
    </row>
    <row r="40" spans="2:15">
      <c r="B40" s="32"/>
      <c r="C40" s="10" t="s">
        <v>27</v>
      </c>
      <c r="D40" s="13"/>
      <c r="E40" s="13"/>
      <c r="F40" s="13"/>
      <c r="G40" s="13"/>
      <c r="H40" s="13"/>
      <c r="I40" s="2">
        <v>0</v>
      </c>
      <c r="J40" s="2">
        <v>0</v>
      </c>
      <c r="K40" s="2">
        <v>0</v>
      </c>
      <c r="L40" s="20">
        <v>0</v>
      </c>
      <c r="M40" s="2">
        <v>0</v>
      </c>
      <c r="N40" s="2">
        <v>0</v>
      </c>
      <c r="O40" s="2">
        <v>0</v>
      </c>
    </row>
    <row r="41" spans="2:15">
      <c r="B41" s="32"/>
      <c r="C41" s="10" t="s">
        <v>28</v>
      </c>
      <c r="D41" s="13"/>
      <c r="E41" s="13"/>
      <c r="F41" s="13"/>
      <c r="G41" s="13"/>
      <c r="H41" s="13"/>
      <c r="I41" s="2">
        <v>0</v>
      </c>
      <c r="J41" s="2">
        <v>0</v>
      </c>
      <c r="K41" s="2">
        <v>0</v>
      </c>
      <c r="L41" s="20">
        <v>0</v>
      </c>
      <c r="M41" s="2">
        <v>0</v>
      </c>
      <c r="N41" s="2">
        <v>0</v>
      </c>
      <c r="O41" s="2">
        <v>0</v>
      </c>
    </row>
    <row r="42" spans="2:15">
      <c r="B42" s="32"/>
      <c r="C42" s="10" t="s">
        <v>13</v>
      </c>
      <c r="D42" s="13"/>
      <c r="E42" s="13"/>
      <c r="F42" s="13"/>
      <c r="G42" s="13"/>
      <c r="H42" s="13"/>
      <c r="I42" s="2">
        <v>0</v>
      </c>
      <c r="J42" s="2">
        <v>0</v>
      </c>
      <c r="K42" s="2">
        <v>0</v>
      </c>
      <c r="L42" s="20">
        <v>0</v>
      </c>
      <c r="M42" s="2">
        <v>0</v>
      </c>
      <c r="N42" s="2">
        <v>0</v>
      </c>
      <c r="O42" s="2">
        <v>0</v>
      </c>
    </row>
    <row r="43" spans="2:15" ht="14.45" customHeight="1">
      <c r="B43" s="32"/>
      <c r="C43" s="4" t="s">
        <v>14</v>
      </c>
      <c r="D43" s="13"/>
      <c r="E43" s="13"/>
      <c r="F43" s="13"/>
      <c r="G43" s="13"/>
      <c r="H43" s="13"/>
      <c r="I43" s="2">
        <v>0</v>
      </c>
      <c r="J43" s="2">
        <v>0</v>
      </c>
      <c r="K43" s="2">
        <v>0</v>
      </c>
      <c r="L43" s="20">
        <v>0</v>
      </c>
      <c r="M43" s="2">
        <v>0</v>
      </c>
      <c r="N43" s="2">
        <v>0</v>
      </c>
      <c r="O43" s="2">
        <v>0</v>
      </c>
    </row>
    <row r="44" spans="2:15" ht="60">
      <c r="B44" s="6"/>
      <c r="C44" s="14" t="s">
        <v>33</v>
      </c>
      <c r="D44" s="13"/>
      <c r="E44" s="13"/>
      <c r="F44" s="13"/>
      <c r="G44" s="13"/>
      <c r="H44" s="13"/>
      <c r="I44" s="2"/>
      <c r="J44" s="2"/>
      <c r="K44" s="2"/>
      <c r="L44" s="20"/>
      <c r="M44" s="2"/>
      <c r="N44" s="2"/>
      <c r="O44" s="2"/>
    </row>
    <row r="45" spans="2:15">
      <c r="B45" s="10" t="s">
        <v>57</v>
      </c>
      <c r="C45" s="10" t="s">
        <v>12</v>
      </c>
      <c r="D45" s="11">
        <v>901</v>
      </c>
      <c r="E45" s="12" t="s">
        <v>31</v>
      </c>
      <c r="F45" s="11">
        <v>4</v>
      </c>
      <c r="G45" s="11">
        <v>41</v>
      </c>
      <c r="H45" s="11">
        <v>81740</v>
      </c>
      <c r="I45" s="2">
        <v>50000</v>
      </c>
      <c r="J45" s="2">
        <v>0</v>
      </c>
      <c r="K45" s="2">
        <v>0</v>
      </c>
      <c r="L45" s="20">
        <v>0</v>
      </c>
      <c r="M45" s="2">
        <v>0</v>
      </c>
      <c r="N45" s="2">
        <v>0</v>
      </c>
      <c r="O45" s="2">
        <v>0</v>
      </c>
    </row>
    <row r="46" spans="2:15">
      <c r="B46" s="4"/>
      <c r="C46" s="10" t="s">
        <v>27</v>
      </c>
      <c r="D46" s="13"/>
      <c r="E46" s="13"/>
      <c r="F46" s="13"/>
      <c r="G46" s="13"/>
      <c r="H46" s="13"/>
      <c r="I46" s="2">
        <v>0</v>
      </c>
      <c r="J46" s="2">
        <v>0</v>
      </c>
      <c r="K46" s="2">
        <v>0</v>
      </c>
      <c r="L46" s="20">
        <v>0</v>
      </c>
      <c r="M46" s="2">
        <v>0</v>
      </c>
      <c r="N46" s="2">
        <v>0</v>
      </c>
      <c r="O46" s="2">
        <v>0</v>
      </c>
    </row>
    <row r="47" spans="2:15">
      <c r="B47" s="33"/>
      <c r="C47" s="10" t="s">
        <v>28</v>
      </c>
      <c r="D47" s="13"/>
      <c r="E47" s="13"/>
      <c r="F47" s="13"/>
      <c r="G47" s="13"/>
      <c r="H47" s="13"/>
      <c r="I47" s="2">
        <v>0</v>
      </c>
      <c r="J47" s="2">
        <v>0</v>
      </c>
      <c r="K47" s="2">
        <v>0</v>
      </c>
      <c r="L47" s="20">
        <v>0</v>
      </c>
      <c r="M47" s="2">
        <v>0</v>
      </c>
      <c r="N47" s="2">
        <v>0</v>
      </c>
      <c r="O47" s="2">
        <v>0</v>
      </c>
    </row>
    <row r="48" spans="2:15">
      <c r="B48" s="33"/>
      <c r="C48" s="10" t="s">
        <v>13</v>
      </c>
      <c r="D48" s="13"/>
      <c r="E48" s="13"/>
      <c r="F48" s="13"/>
      <c r="G48" s="13"/>
      <c r="H48" s="13"/>
      <c r="I48" s="2">
        <v>0</v>
      </c>
      <c r="J48" s="2">
        <v>0</v>
      </c>
      <c r="K48" s="2">
        <v>0</v>
      </c>
      <c r="L48" s="20">
        <v>0</v>
      </c>
      <c r="M48" s="2">
        <v>0</v>
      </c>
      <c r="N48" s="2">
        <v>0</v>
      </c>
      <c r="O48" s="2">
        <v>0</v>
      </c>
    </row>
    <row r="49" spans="2:15" ht="19.5" customHeight="1">
      <c r="B49" s="33"/>
      <c r="C49" s="4" t="s">
        <v>14</v>
      </c>
      <c r="D49" s="13"/>
      <c r="E49" s="13"/>
      <c r="F49" s="13"/>
      <c r="G49" s="13"/>
      <c r="H49" s="13"/>
      <c r="I49" s="2">
        <f>SUM(I45:I48)</f>
        <v>50000</v>
      </c>
      <c r="J49" s="2">
        <f>SUM(J45:J48)</f>
        <v>0</v>
      </c>
      <c r="K49" s="2">
        <f>SUM(K45:K48)</f>
        <v>0</v>
      </c>
      <c r="L49" s="20">
        <f>SUM(L45:L48)</f>
        <v>0</v>
      </c>
      <c r="M49" s="2">
        <v>0</v>
      </c>
      <c r="N49" s="2">
        <v>0</v>
      </c>
      <c r="O49" s="2">
        <v>0</v>
      </c>
    </row>
    <row r="50" spans="2:15" ht="47.25">
      <c r="B50" s="32" t="s">
        <v>18</v>
      </c>
      <c r="C50" s="5" t="s">
        <v>23</v>
      </c>
      <c r="D50" s="13"/>
      <c r="E50" s="13"/>
      <c r="F50" s="13"/>
      <c r="G50" s="13"/>
      <c r="H50" s="13"/>
      <c r="I50" s="2"/>
      <c r="J50" s="2"/>
      <c r="K50" s="2"/>
      <c r="L50" s="20"/>
      <c r="M50" s="2"/>
      <c r="N50" s="2"/>
      <c r="O50" s="2"/>
    </row>
    <row r="51" spans="2:15" ht="21" customHeight="1">
      <c r="B51" s="32"/>
      <c r="C51" s="30" t="s">
        <v>26</v>
      </c>
      <c r="D51" s="11">
        <v>901</v>
      </c>
      <c r="E51" s="12" t="s">
        <v>31</v>
      </c>
      <c r="F51" s="11">
        <v>4</v>
      </c>
      <c r="G51" s="11">
        <v>41</v>
      </c>
      <c r="H51" s="11">
        <v>81740</v>
      </c>
      <c r="I51" s="2">
        <f>SUM(I58)</f>
        <v>450000</v>
      </c>
      <c r="J51" s="2">
        <f>J64</f>
        <v>356209</v>
      </c>
      <c r="K51" s="2">
        <v>0</v>
      </c>
      <c r="L51" s="20">
        <f>L58+L70+L76</f>
        <v>0</v>
      </c>
      <c r="M51" s="2">
        <v>0</v>
      </c>
      <c r="N51" s="2">
        <v>0</v>
      </c>
      <c r="O51" s="2">
        <v>0</v>
      </c>
    </row>
    <row r="52" spans="2:15">
      <c r="B52" s="32"/>
      <c r="C52" s="31"/>
      <c r="D52" s="11">
        <v>901</v>
      </c>
      <c r="E52" s="11">
        <v>2</v>
      </c>
      <c r="F52" s="11">
        <v>4</v>
      </c>
      <c r="G52" s="11">
        <v>41</v>
      </c>
      <c r="H52" s="11" t="s">
        <v>40</v>
      </c>
      <c r="I52" s="2">
        <v>0</v>
      </c>
      <c r="J52" s="2">
        <v>15790</v>
      </c>
      <c r="K52" s="2">
        <f>K76</f>
        <v>19857.39</v>
      </c>
      <c r="L52" s="20">
        <v>0</v>
      </c>
      <c r="M52" s="2">
        <v>0</v>
      </c>
      <c r="N52" s="2">
        <v>0</v>
      </c>
      <c r="O52" s="2">
        <v>0</v>
      </c>
    </row>
    <row r="53" spans="2:15">
      <c r="B53" s="32"/>
      <c r="C53" s="10" t="s">
        <v>27</v>
      </c>
      <c r="D53" s="11">
        <v>901</v>
      </c>
      <c r="E53" s="11">
        <v>2</v>
      </c>
      <c r="F53" s="11">
        <v>4</v>
      </c>
      <c r="G53" s="11">
        <v>41</v>
      </c>
      <c r="H53" s="11" t="s">
        <v>40</v>
      </c>
      <c r="I53" s="2">
        <v>0</v>
      </c>
      <c r="J53" s="2">
        <f>J58+J71+J77</f>
        <v>300000</v>
      </c>
      <c r="K53" s="2">
        <f>K58+K71+K77</f>
        <v>377290.51</v>
      </c>
      <c r="L53" s="20">
        <f>L58+L71+L77</f>
        <v>0</v>
      </c>
      <c r="M53" s="2">
        <v>0</v>
      </c>
      <c r="N53" s="2">
        <v>0</v>
      </c>
      <c r="O53" s="2">
        <v>0</v>
      </c>
    </row>
    <row r="54" spans="2:15">
      <c r="B54" s="32"/>
      <c r="C54" s="10" t="s">
        <v>30</v>
      </c>
      <c r="D54" s="11"/>
      <c r="E54" s="12"/>
      <c r="F54" s="11"/>
      <c r="G54" s="11"/>
      <c r="H54" s="11"/>
      <c r="I54" s="2">
        <v>0</v>
      </c>
      <c r="J54" s="2">
        <v>0</v>
      </c>
      <c r="K54" s="2">
        <v>0</v>
      </c>
      <c r="L54" s="20">
        <v>0</v>
      </c>
      <c r="M54" s="2">
        <v>0</v>
      </c>
      <c r="N54" s="2">
        <v>0</v>
      </c>
      <c r="O54" s="2">
        <v>0</v>
      </c>
    </row>
    <row r="55" spans="2:15">
      <c r="B55" s="32"/>
      <c r="C55" s="10" t="s">
        <v>13</v>
      </c>
      <c r="D55" s="11"/>
      <c r="E55" s="11"/>
      <c r="F55" s="11"/>
      <c r="G55" s="11"/>
      <c r="H55" s="11"/>
      <c r="I55" s="2">
        <v>0</v>
      </c>
      <c r="J55" s="2">
        <v>0</v>
      </c>
      <c r="K55" s="2">
        <v>0</v>
      </c>
      <c r="L55" s="20">
        <v>0</v>
      </c>
      <c r="M55" s="2">
        <v>0</v>
      </c>
      <c r="N55" s="2">
        <v>0</v>
      </c>
      <c r="O55" s="2">
        <v>0</v>
      </c>
    </row>
    <row r="56" spans="2:15">
      <c r="B56" s="32"/>
      <c r="C56" s="4" t="s">
        <v>14</v>
      </c>
      <c r="D56" s="13"/>
      <c r="E56" s="13"/>
      <c r="F56" s="13"/>
      <c r="G56" s="13"/>
      <c r="H56" s="13"/>
      <c r="I56" s="2">
        <f>I51+I53+I54+I55</f>
        <v>450000</v>
      </c>
      <c r="J56" s="2">
        <f>J51+J52+J53</f>
        <v>671999</v>
      </c>
      <c r="K56" s="2">
        <f>K53+K52+K51</f>
        <v>397147.9</v>
      </c>
      <c r="L56" s="20">
        <v>0</v>
      </c>
      <c r="M56" s="2">
        <v>0</v>
      </c>
      <c r="N56" s="2">
        <f>N52+N53</f>
        <v>0</v>
      </c>
      <c r="O56" s="2">
        <v>0</v>
      </c>
    </row>
    <row r="57" spans="2:15" ht="45">
      <c r="B57" s="32" t="s">
        <v>45</v>
      </c>
      <c r="C57" s="14" t="s">
        <v>36</v>
      </c>
      <c r="D57" s="13"/>
      <c r="E57" s="13"/>
      <c r="F57" s="13"/>
      <c r="G57" s="13"/>
      <c r="H57" s="13"/>
      <c r="I57" s="2"/>
      <c r="J57" s="2"/>
      <c r="K57" s="2"/>
      <c r="L57" s="20"/>
      <c r="M57" s="2"/>
      <c r="N57" s="2"/>
      <c r="O57" s="2"/>
    </row>
    <row r="58" spans="2:15">
      <c r="B58" s="32"/>
      <c r="C58" s="10" t="s">
        <v>26</v>
      </c>
      <c r="D58" s="11">
        <v>901</v>
      </c>
      <c r="E58" s="11">
        <v>2</v>
      </c>
      <c r="F58" s="11">
        <v>4</v>
      </c>
      <c r="G58" s="11">
        <v>41</v>
      </c>
      <c r="H58" s="11">
        <v>81740</v>
      </c>
      <c r="I58" s="2">
        <v>450000</v>
      </c>
      <c r="J58" s="2">
        <v>0</v>
      </c>
      <c r="K58" s="2">
        <v>0</v>
      </c>
      <c r="L58" s="20">
        <v>0</v>
      </c>
      <c r="M58" s="2">
        <v>0</v>
      </c>
      <c r="N58" s="2">
        <v>0</v>
      </c>
      <c r="O58" s="2">
        <v>0</v>
      </c>
    </row>
    <row r="59" spans="2:15">
      <c r="B59" s="32"/>
      <c r="C59" s="10" t="s">
        <v>27</v>
      </c>
      <c r="D59" s="13"/>
      <c r="E59" s="13"/>
      <c r="F59" s="13"/>
      <c r="G59" s="13"/>
      <c r="H59" s="13"/>
      <c r="I59" s="2">
        <v>0</v>
      </c>
      <c r="J59" s="2">
        <v>0</v>
      </c>
      <c r="K59" s="2">
        <v>0</v>
      </c>
      <c r="L59" s="20">
        <v>0</v>
      </c>
      <c r="M59" s="2">
        <v>0</v>
      </c>
      <c r="N59" s="2">
        <v>0</v>
      </c>
      <c r="O59" s="2">
        <v>0</v>
      </c>
    </row>
    <row r="60" spans="2:15">
      <c r="B60" s="32"/>
      <c r="C60" s="10" t="s">
        <v>30</v>
      </c>
      <c r="D60" s="13"/>
      <c r="E60" s="13"/>
      <c r="F60" s="13"/>
      <c r="G60" s="13"/>
      <c r="H60" s="13"/>
      <c r="I60" s="2">
        <v>0</v>
      </c>
      <c r="J60" s="2">
        <v>0</v>
      </c>
      <c r="K60" s="2">
        <v>0</v>
      </c>
      <c r="L60" s="20">
        <v>0</v>
      </c>
      <c r="M60" s="2">
        <v>0</v>
      </c>
      <c r="N60" s="2">
        <v>0</v>
      </c>
      <c r="O60" s="2">
        <v>0</v>
      </c>
    </row>
    <row r="61" spans="2:15">
      <c r="B61" s="32"/>
      <c r="C61" s="10" t="s">
        <v>13</v>
      </c>
      <c r="D61" s="13"/>
      <c r="E61" s="13"/>
      <c r="F61" s="13"/>
      <c r="G61" s="13"/>
      <c r="H61" s="13"/>
      <c r="I61" s="2">
        <v>0</v>
      </c>
      <c r="J61" s="2">
        <v>0</v>
      </c>
      <c r="K61" s="2">
        <v>0</v>
      </c>
      <c r="L61" s="20">
        <v>0</v>
      </c>
      <c r="M61" s="2">
        <v>0</v>
      </c>
      <c r="N61" s="2">
        <v>0</v>
      </c>
      <c r="O61" s="2">
        <v>0</v>
      </c>
    </row>
    <row r="62" spans="2:15">
      <c r="B62" s="32"/>
      <c r="C62" s="4" t="s">
        <v>14</v>
      </c>
      <c r="D62" s="13"/>
      <c r="E62" s="13"/>
      <c r="F62" s="13"/>
      <c r="G62" s="13"/>
      <c r="H62" s="13"/>
      <c r="I62" s="2">
        <f>SUM(I58+I59+I60+I61)</f>
        <v>450000</v>
      </c>
      <c r="J62" s="2">
        <f>SUM(J58+J59+J60+J61)</f>
        <v>0</v>
      </c>
      <c r="K62" s="2">
        <f>SUM(K58+K59+K60+K61)</f>
        <v>0</v>
      </c>
      <c r="L62" s="20">
        <f>SUM(L58:L61)</f>
        <v>0</v>
      </c>
      <c r="M62" s="2">
        <v>0</v>
      </c>
      <c r="N62" s="2">
        <v>0</v>
      </c>
      <c r="O62" s="2">
        <v>0</v>
      </c>
    </row>
    <row r="63" spans="2:15" ht="30">
      <c r="B63" s="32" t="s">
        <v>46</v>
      </c>
      <c r="C63" s="14" t="s">
        <v>44</v>
      </c>
      <c r="D63" s="13"/>
      <c r="E63" s="13"/>
      <c r="F63" s="13"/>
      <c r="G63" s="13"/>
      <c r="H63" s="13"/>
      <c r="I63" s="2"/>
      <c r="J63" s="2"/>
      <c r="K63" s="2"/>
      <c r="L63" s="20"/>
      <c r="M63" s="2"/>
      <c r="N63" s="2"/>
      <c r="O63" s="2"/>
    </row>
    <row r="64" spans="2:15">
      <c r="B64" s="32"/>
      <c r="C64" s="10" t="s">
        <v>26</v>
      </c>
      <c r="D64" s="11">
        <v>901</v>
      </c>
      <c r="E64" s="11">
        <v>2</v>
      </c>
      <c r="F64" s="11">
        <v>4</v>
      </c>
      <c r="G64" s="11">
        <v>41</v>
      </c>
      <c r="H64" s="11">
        <v>81740</v>
      </c>
      <c r="I64" s="2">
        <v>0</v>
      </c>
      <c r="J64" s="2">
        <v>356209</v>
      </c>
      <c r="K64" s="2">
        <v>0</v>
      </c>
      <c r="L64" s="20">
        <v>0</v>
      </c>
      <c r="M64" s="2">
        <v>0</v>
      </c>
      <c r="N64" s="2">
        <v>0</v>
      </c>
      <c r="O64" s="2">
        <v>0</v>
      </c>
    </row>
    <row r="65" spans="2:15">
      <c r="B65" s="32"/>
      <c r="C65" s="10" t="s">
        <v>27</v>
      </c>
      <c r="D65" s="13"/>
      <c r="E65" s="13"/>
      <c r="F65" s="13"/>
      <c r="G65" s="13"/>
      <c r="H65" s="13"/>
      <c r="I65" s="2">
        <v>0</v>
      </c>
      <c r="J65" s="2">
        <v>0</v>
      </c>
      <c r="K65" s="2">
        <v>0</v>
      </c>
      <c r="L65" s="20">
        <v>0</v>
      </c>
      <c r="M65" s="2">
        <v>0</v>
      </c>
      <c r="N65" s="2">
        <v>0</v>
      </c>
      <c r="O65" s="2">
        <v>0</v>
      </c>
    </row>
    <row r="66" spans="2:15">
      <c r="B66" s="32"/>
      <c r="C66" s="10" t="s">
        <v>30</v>
      </c>
      <c r="D66" s="13"/>
      <c r="E66" s="13"/>
      <c r="F66" s="13"/>
      <c r="G66" s="13"/>
      <c r="H66" s="13"/>
      <c r="I66" s="2">
        <v>0</v>
      </c>
      <c r="J66" s="2">
        <v>0</v>
      </c>
      <c r="K66" s="2">
        <v>0</v>
      </c>
      <c r="L66" s="20">
        <v>0</v>
      </c>
      <c r="M66" s="2">
        <v>0</v>
      </c>
      <c r="N66" s="2">
        <v>0</v>
      </c>
      <c r="O66" s="2">
        <v>0</v>
      </c>
    </row>
    <row r="67" spans="2:15">
      <c r="B67" s="32"/>
      <c r="C67" s="10" t="s">
        <v>13</v>
      </c>
      <c r="D67" s="13"/>
      <c r="E67" s="13"/>
      <c r="F67" s="13"/>
      <c r="G67" s="13"/>
      <c r="H67" s="13"/>
      <c r="I67" s="2">
        <v>0</v>
      </c>
      <c r="J67" s="2">
        <v>0</v>
      </c>
      <c r="K67" s="2">
        <v>0</v>
      </c>
      <c r="L67" s="20">
        <v>0</v>
      </c>
      <c r="M67" s="2">
        <v>0</v>
      </c>
      <c r="N67" s="2">
        <v>0</v>
      </c>
      <c r="O67" s="2">
        <v>0</v>
      </c>
    </row>
    <row r="68" spans="2:15">
      <c r="B68" s="32"/>
      <c r="C68" s="4" t="s">
        <v>14</v>
      </c>
      <c r="D68" s="13"/>
      <c r="E68" s="13"/>
      <c r="F68" s="13"/>
      <c r="G68" s="13"/>
      <c r="H68" s="13"/>
      <c r="I68" s="2">
        <v>0</v>
      </c>
      <c r="J68" s="2">
        <f>J64+J65+J66+J67</f>
        <v>356209</v>
      </c>
      <c r="K68" s="2">
        <f>K64+K65+K66+K67</f>
        <v>0</v>
      </c>
      <c r="L68" s="20">
        <f>L64+L65+L66+L67</f>
        <v>0</v>
      </c>
      <c r="M68" s="2">
        <v>0</v>
      </c>
      <c r="N68" s="2">
        <v>0</v>
      </c>
      <c r="O68" s="2">
        <v>0</v>
      </c>
    </row>
    <row r="69" spans="2:15" ht="30">
      <c r="B69" s="32" t="s">
        <v>47</v>
      </c>
      <c r="C69" s="14" t="s">
        <v>44</v>
      </c>
      <c r="D69" s="13"/>
      <c r="E69" s="13"/>
      <c r="F69" s="13"/>
      <c r="G69" s="13"/>
      <c r="H69" s="13"/>
      <c r="I69" s="2"/>
      <c r="J69" s="2"/>
      <c r="K69" s="2"/>
      <c r="L69" s="20"/>
      <c r="M69" s="2"/>
      <c r="N69" s="2"/>
      <c r="O69" s="2"/>
    </row>
    <row r="70" spans="2:15">
      <c r="B70" s="32"/>
      <c r="C70" s="10" t="s">
        <v>26</v>
      </c>
      <c r="D70" s="11">
        <v>901</v>
      </c>
      <c r="E70" s="11">
        <v>2</v>
      </c>
      <c r="F70" s="11">
        <v>4</v>
      </c>
      <c r="G70" s="11">
        <v>41</v>
      </c>
      <c r="H70" s="11" t="s">
        <v>40</v>
      </c>
      <c r="I70" s="2">
        <v>0</v>
      </c>
      <c r="J70" s="2">
        <v>15790</v>
      </c>
      <c r="K70" s="2">
        <v>0</v>
      </c>
      <c r="L70" s="20">
        <v>0</v>
      </c>
      <c r="M70" s="2">
        <v>0</v>
      </c>
      <c r="N70" s="2">
        <v>0</v>
      </c>
      <c r="O70" s="2">
        <v>0</v>
      </c>
    </row>
    <row r="71" spans="2:15">
      <c r="B71" s="32"/>
      <c r="C71" s="10" t="s">
        <v>27</v>
      </c>
      <c r="D71" s="11">
        <v>901</v>
      </c>
      <c r="E71" s="11">
        <v>2</v>
      </c>
      <c r="F71" s="11">
        <v>4</v>
      </c>
      <c r="G71" s="11">
        <v>41</v>
      </c>
      <c r="H71" s="11" t="s">
        <v>40</v>
      </c>
      <c r="I71" s="2">
        <v>0</v>
      </c>
      <c r="J71" s="2">
        <v>300000</v>
      </c>
      <c r="K71" s="2">
        <v>0</v>
      </c>
      <c r="L71" s="20">
        <v>0</v>
      </c>
      <c r="M71" s="2">
        <v>0</v>
      </c>
      <c r="N71" s="2">
        <v>0</v>
      </c>
      <c r="O71" s="2">
        <v>0</v>
      </c>
    </row>
    <row r="72" spans="2:15">
      <c r="B72" s="32"/>
      <c r="C72" s="10" t="s">
        <v>30</v>
      </c>
      <c r="D72" s="13"/>
      <c r="E72" s="13"/>
      <c r="F72" s="13"/>
      <c r="G72" s="13"/>
      <c r="H72" s="13"/>
      <c r="I72" s="2">
        <v>0</v>
      </c>
      <c r="J72" s="2">
        <v>0</v>
      </c>
      <c r="K72" s="2">
        <v>0</v>
      </c>
      <c r="L72" s="20">
        <v>0</v>
      </c>
      <c r="M72" s="2">
        <v>0</v>
      </c>
      <c r="N72" s="2">
        <v>0</v>
      </c>
      <c r="O72" s="2">
        <v>0</v>
      </c>
    </row>
    <row r="73" spans="2:15">
      <c r="B73" s="32"/>
      <c r="C73" s="10" t="s">
        <v>13</v>
      </c>
      <c r="D73" s="13"/>
      <c r="E73" s="13"/>
      <c r="F73" s="13"/>
      <c r="G73" s="13"/>
      <c r="H73" s="13"/>
      <c r="I73" s="2">
        <v>0</v>
      </c>
      <c r="J73" s="2">
        <v>0</v>
      </c>
      <c r="K73" s="2">
        <v>0</v>
      </c>
      <c r="L73" s="20">
        <v>0</v>
      </c>
      <c r="M73" s="2">
        <v>0</v>
      </c>
      <c r="N73" s="2">
        <v>0</v>
      </c>
      <c r="O73" s="2">
        <v>0</v>
      </c>
    </row>
    <row r="74" spans="2:15">
      <c r="B74" s="32"/>
      <c r="C74" s="4" t="s">
        <v>14</v>
      </c>
      <c r="D74" s="13"/>
      <c r="E74" s="13"/>
      <c r="F74" s="13"/>
      <c r="G74" s="13"/>
      <c r="H74" s="13"/>
      <c r="I74" s="2">
        <f>SUM(I70:I73)</f>
        <v>0</v>
      </c>
      <c r="J74" s="2">
        <f>SUM(J70:J73)</f>
        <v>315790</v>
      </c>
      <c r="K74" s="2">
        <f>SUM(K70:K73)</f>
        <v>0</v>
      </c>
      <c r="L74" s="20">
        <f>SUM(L70:L73)</f>
        <v>0</v>
      </c>
      <c r="M74" s="2">
        <v>0</v>
      </c>
      <c r="N74" s="2">
        <v>0</v>
      </c>
      <c r="O74" s="2">
        <v>0</v>
      </c>
    </row>
    <row r="75" spans="2:15" ht="45">
      <c r="B75" s="32" t="s">
        <v>48</v>
      </c>
      <c r="C75" s="14" t="s">
        <v>63</v>
      </c>
      <c r="D75" s="13"/>
      <c r="E75" s="13"/>
      <c r="F75" s="13"/>
      <c r="G75" s="13"/>
      <c r="H75" s="13"/>
      <c r="I75" s="2"/>
      <c r="J75" s="2"/>
      <c r="K75" s="2"/>
      <c r="L75" s="20"/>
      <c r="M75" s="2"/>
      <c r="N75" s="2"/>
      <c r="O75" s="2"/>
    </row>
    <row r="76" spans="2:15">
      <c r="B76" s="32"/>
      <c r="C76" s="10" t="s">
        <v>26</v>
      </c>
      <c r="D76" s="11">
        <v>901</v>
      </c>
      <c r="E76" s="11">
        <v>2</v>
      </c>
      <c r="F76" s="11">
        <v>4</v>
      </c>
      <c r="G76" s="11">
        <v>41</v>
      </c>
      <c r="H76" s="11" t="s">
        <v>40</v>
      </c>
      <c r="I76" s="2">
        <v>0</v>
      </c>
      <c r="J76" s="2">
        <v>0</v>
      </c>
      <c r="K76" s="2">
        <v>19857.39</v>
      </c>
      <c r="L76" s="20">
        <v>0</v>
      </c>
      <c r="M76" s="2">
        <v>0</v>
      </c>
      <c r="N76" s="2">
        <v>0</v>
      </c>
      <c r="O76" s="2">
        <v>0</v>
      </c>
    </row>
    <row r="77" spans="2:15">
      <c r="B77" s="32"/>
      <c r="C77" s="10" t="s">
        <v>27</v>
      </c>
      <c r="D77" s="11">
        <v>901</v>
      </c>
      <c r="E77" s="11">
        <v>2</v>
      </c>
      <c r="F77" s="11">
        <v>4</v>
      </c>
      <c r="G77" s="11">
        <v>41</v>
      </c>
      <c r="H77" s="11" t="s">
        <v>40</v>
      </c>
      <c r="I77" s="2">
        <v>0</v>
      </c>
      <c r="J77" s="2">
        <v>0</v>
      </c>
      <c r="K77" s="2">
        <v>377290.51</v>
      </c>
      <c r="L77" s="20">
        <v>0</v>
      </c>
      <c r="M77" s="2">
        <v>0</v>
      </c>
      <c r="N77" s="2">
        <v>0</v>
      </c>
      <c r="O77" s="2">
        <v>0</v>
      </c>
    </row>
    <row r="78" spans="2:15">
      <c r="B78" s="32"/>
      <c r="C78" s="10" t="s">
        <v>30</v>
      </c>
      <c r="D78" s="13"/>
      <c r="E78" s="13"/>
      <c r="F78" s="13"/>
      <c r="G78" s="13"/>
      <c r="H78" s="13"/>
      <c r="I78" s="2">
        <v>0</v>
      </c>
      <c r="J78" s="2">
        <v>0</v>
      </c>
      <c r="K78" s="2">
        <v>0</v>
      </c>
      <c r="L78" s="20">
        <v>0</v>
      </c>
      <c r="M78" s="2">
        <v>0</v>
      </c>
      <c r="N78" s="2">
        <v>0</v>
      </c>
      <c r="O78" s="2">
        <v>0</v>
      </c>
    </row>
    <row r="79" spans="2:15">
      <c r="B79" s="32"/>
      <c r="C79" s="10" t="s">
        <v>13</v>
      </c>
      <c r="D79" s="13"/>
      <c r="E79" s="13"/>
      <c r="F79" s="13"/>
      <c r="G79" s="13"/>
      <c r="H79" s="13"/>
      <c r="I79" s="2">
        <v>0</v>
      </c>
      <c r="J79" s="2">
        <v>0</v>
      </c>
      <c r="K79" s="2">
        <v>0</v>
      </c>
      <c r="L79" s="20">
        <v>0</v>
      </c>
      <c r="M79" s="2">
        <v>0</v>
      </c>
      <c r="N79" s="2">
        <v>0</v>
      </c>
      <c r="O79" s="2">
        <v>0</v>
      </c>
    </row>
    <row r="80" spans="2:15">
      <c r="B80" s="32"/>
      <c r="C80" s="4" t="s">
        <v>14</v>
      </c>
      <c r="D80" s="13"/>
      <c r="E80" s="13"/>
      <c r="F80" s="13"/>
      <c r="G80" s="13"/>
      <c r="H80" s="13"/>
      <c r="I80" s="2">
        <f>SUM(I76:I79)</f>
        <v>0</v>
      </c>
      <c r="J80" s="2">
        <f>SUM(J76:J79)</f>
        <v>0</v>
      </c>
      <c r="K80" s="2">
        <f>SUM(K76:K79)</f>
        <v>397147.9</v>
      </c>
      <c r="L80" s="20">
        <f>SUM(L76:L79)</f>
        <v>0</v>
      </c>
      <c r="M80" s="2">
        <v>0</v>
      </c>
      <c r="N80" s="2">
        <v>0</v>
      </c>
      <c r="O80" s="2">
        <v>0</v>
      </c>
    </row>
    <row r="81" spans="2:15" ht="45">
      <c r="B81" s="32" t="s">
        <v>67</v>
      </c>
      <c r="C81" s="14" t="s">
        <v>68</v>
      </c>
      <c r="D81" s="13"/>
      <c r="E81" s="13"/>
      <c r="F81" s="13"/>
      <c r="G81" s="13"/>
      <c r="H81" s="13"/>
      <c r="I81" s="2"/>
      <c r="J81" s="2"/>
      <c r="K81" s="2"/>
      <c r="L81" s="20"/>
      <c r="M81" s="2"/>
      <c r="N81" s="2"/>
      <c r="O81" s="2"/>
    </row>
    <row r="82" spans="2:15">
      <c r="B82" s="32"/>
      <c r="C82" s="10" t="s">
        <v>26</v>
      </c>
      <c r="D82" s="11">
        <v>901</v>
      </c>
      <c r="E82" s="11">
        <v>2</v>
      </c>
      <c r="F82" s="11">
        <v>4</v>
      </c>
      <c r="G82" s="11">
        <v>41</v>
      </c>
      <c r="H82" s="11" t="s">
        <v>40</v>
      </c>
      <c r="I82" s="2">
        <v>0</v>
      </c>
      <c r="J82" s="2">
        <v>0</v>
      </c>
      <c r="K82" s="2">
        <v>0</v>
      </c>
      <c r="L82" s="20">
        <v>0</v>
      </c>
      <c r="M82" s="2">
        <v>0</v>
      </c>
      <c r="N82" s="2">
        <v>0</v>
      </c>
      <c r="O82" s="2">
        <v>0</v>
      </c>
    </row>
    <row r="83" spans="2:15">
      <c r="B83" s="32"/>
      <c r="C83" s="10" t="s">
        <v>27</v>
      </c>
      <c r="D83" s="11">
        <v>901</v>
      </c>
      <c r="E83" s="11">
        <v>2</v>
      </c>
      <c r="F83" s="11">
        <v>4</v>
      </c>
      <c r="G83" s="11">
        <v>41</v>
      </c>
      <c r="H83" s="11" t="s">
        <v>40</v>
      </c>
      <c r="I83" s="2">
        <v>0</v>
      </c>
      <c r="J83" s="2">
        <v>0</v>
      </c>
      <c r="K83" s="2">
        <v>0</v>
      </c>
      <c r="L83" s="20">
        <v>0</v>
      </c>
      <c r="M83" s="2">
        <v>0</v>
      </c>
      <c r="N83" s="2">
        <v>0</v>
      </c>
      <c r="O83" s="2">
        <v>0</v>
      </c>
    </row>
    <row r="84" spans="2:15">
      <c r="B84" s="32"/>
      <c r="C84" s="10" t="s">
        <v>30</v>
      </c>
      <c r="D84" s="13"/>
      <c r="E84" s="13"/>
      <c r="F84" s="13"/>
      <c r="G84" s="13"/>
      <c r="H84" s="13"/>
      <c r="I84" s="2">
        <v>0</v>
      </c>
      <c r="J84" s="2">
        <v>0</v>
      </c>
      <c r="K84" s="2">
        <v>0</v>
      </c>
      <c r="L84" s="20">
        <v>0</v>
      </c>
      <c r="M84" s="2">
        <v>0</v>
      </c>
      <c r="N84" s="2">
        <v>0</v>
      </c>
      <c r="O84" s="2">
        <v>0</v>
      </c>
    </row>
    <row r="85" spans="2:15">
      <c r="B85" s="32"/>
      <c r="C85" s="10" t="s">
        <v>13</v>
      </c>
      <c r="D85" s="13"/>
      <c r="E85" s="13"/>
      <c r="F85" s="13"/>
      <c r="G85" s="13"/>
      <c r="H85" s="13"/>
      <c r="I85" s="2">
        <v>0</v>
      </c>
      <c r="J85" s="2">
        <v>0</v>
      </c>
      <c r="K85" s="2">
        <v>0</v>
      </c>
      <c r="L85" s="20">
        <v>0</v>
      </c>
      <c r="M85" s="2">
        <v>0</v>
      </c>
      <c r="N85" s="2">
        <v>0</v>
      </c>
      <c r="O85" s="2">
        <v>0</v>
      </c>
    </row>
    <row r="86" spans="2:15">
      <c r="B86" s="32"/>
      <c r="C86" s="4" t="s">
        <v>14</v>
      </c>
      <c r="D86" s="13"/>
      <c r="E86" s="13"/>
      <c r="F86" s="13"/>
      <c r="G86" s="13"/>
      <c r="H86" s="13"/>
      <c r="I86" s="2">
        <f>SUM(I82:I85)</f>
        <v>0</v>
      </c>
      <c r="J86" s="2">
        <f>SUM(J82:J85)</f>
        <v>0</v>
      </c>
      <c r="K86" s="2">
        <f>SUM(K82:K85)</f>
        <v>0</v>
      </c>
      <c r="L86" s="20">
        <f>SUM(L82:L85)</f>
        <v>0</v>
      </c>
      <c r="M86" s="2">
        <v>0</v>
      </c>
      <c r="N86" s="2">
        <v>0</v>
      </c>
      <c r="O86" s="2">
        <v>0</v>
      </c>
    </row>
    <row r="87" spans="2:15" ht="32.25" customHeight="1">
      <c r="B87" s="38" t="s">
        <v>16</v>
      </c>
      <c r="C87" s="5" t="s">
        <v>64</v>
      </c>
      <c r="D87" s="13"/>
      <c r="E87" s="13"/>
      <c r="F87" s="13"/>
      <c r="G87" s="13"/>
      <c r="H87" s="13"/>
      <c r="I87" s="2"/>
      <c r="J87" s="2"/>
      <c r="K87" s="2"/>
      <c r="L87" s="20"/>
      <c r="M87" s="2"/>
      <c r="N87" s="2"/>
      <c r="O87" s="2"/>
    </row>
    <row r="88" spans="2:15">
      <c r="B88" s="38"/>
      <c r="C88" s="10" t="s">
        <v>26</v>
      </c>
      <c r="D88" s="11">
        <v>901</v>
      </c>
      <c r="E88" s="12" t="s">
        <v>31</v>
      </c>
      <c r="F88" s="11">
        <v>4</v>
      </c>
      <c r="G88" s="11">
        <v>42</v>
      </c>
      <c r="H88" s="11">
        <v>81740</v>
      </c>
      <c r="I88" s="2">
        <f>I94+I100</f>
        <v>330000</v>
      </c>
      <c r="J88" s="2">
        <f>J94+J100</f>
        <v>600000</v>
      </c>
      <c r="K88" s="2">
        <f>K94+K100</f>
        <v>922500</v>
      </c>
      <c r="L88" s="20">
        <f>L94+L100</f>
        <v>357765.07999999996</v>
      </c>
      <c r="M88" s="2">
        <f>M94</f>
        <v>478560.91000000003</v>
      </c>
      <c r="N88" s="2">
        <v>0</v>
      </c>
      <c r="O88" s="2">
        <v>0</v>
      </c>
    </row>
    <row r="89" spans="2:15">
      <c r="B89" s="38"/>
      <c r="C89" s="10" t="s">
        <v>27</v>
      </c>
      <c r="D89" s="11"/>
      <c r="E89" s="11"/>
      <c r="F89" s="11"/>
      <c r="G89" s="11"/>
      <c r="H89" s="11"/>
      <c r="I89" s="2">
        <v>0</v>
      </c>
      <c r="J89" s="2">
        <v>0</v>
      </c>
      <c r="K89" s="2">
        <v>0</v>
      </c>
      <c r="L89" s="20">
        <v>0</v>
      </c>
      <c r="M89" s="2">
        <v>0</v>
      </c>
      <c r="N89" s="2">
        <v>0</v>
      </c>
      <c r="O89" s="2">
        <v>0</v>
      </c>
    </row>
    <row r="90" spans="2:15">
      <c r="B90" s="38"/>
      <c r="C90" s="10" t="s">
        <v>30</v>
      </c>
      <c r="D90" s="11"/>
      <c r="E90" s="12"/>
      <c r="F90" s="11"/>
      <c r="G90" s="11"/>
      <c r="H90" s="11"/>
      <c r="I90" s="2">
        <v>0</v>
      </c>
      <c r="J90" s="2">
        <v>0</v>
      </c>
      <c r="K90" s="2">
        <v>0</v>
      </c>
      <c r="L90" s="20">
        <v>0</v>
      </c>
      <c r="M90" s="2">
        <v>0</v>
      </c>
      <c r="N90" s="2">
        <v>0</v>
      </c>
      <c r="O90" s="2">
        <v>0</v>
      </c>
    </row>
    <row r="91" spans="2:15">
      <c r="B91" s="38"/>
      <c r="C91" s="10" t="s">
        <v>13</v>
      </c>
      <c r="D91" s="11"/>
      <c r="E91" s="11"/>
      <c r="F91" s="11"/>
      <c r="G91" s="11"/>
      <c r="H91" s="11"/>
      <c r="I91" s="2">
        <v>0</v>
      </c>
      <c r="J91" s="2">
        <v>0</v>
      </c>
      <c r="K91" s="2">
        <v>0</v>
      </c>
      <c r="L91" s="20">
        <v>0</v>
      </c>
      <c r="M91" s="2">
        <v>0</v>
      </c>
      <c r="N91" s="2">
        <v>0</v>
      </c>
      <c r="O91" s="2">
        <v>0</v>
      </c>
    </row>
    <row r="92" spans="2:15">
      <c r="B92" s="38"/>
      <c r="C92" s="4" t="s">
        <v>14</v>
      </c>
      <c r="D92" s="13"/>
      <c r="E92" s="13"/>
      <c r="F92" s="13"/>
      <c r="G92" s="13"/>
      <c r="H92" s="13"/>
      <c r="I92" s="2">
        <f>SUM(I88+I89+I90+I91)</f>
        <v>330000</v>
      </c>
      <c r="J92" s="2">
        <f>SUM(J88+J89+J90+J91)</f>
        <v>600000</v>
      </c>
      <c r="K92" s="2">
        <f>SUM(K88+K89+K90+K91)</f>
        <v>922500</v>
      </c>
      <c r="L92" s="20">
        <f>SUM(L88+L89+L90+L91)</f>
        <v>357765.07999999996</v>
      </c>
      <c r="M92" s="2">
        <f>M88</f>
        <v>478560.91000000003</v>
      </c>
      <c r="N92" s="2">
        <v>0</v>
      </c>
      <c r="O92" s="2">
        <v>0</v>
      </c>
    </row>
    <row r="93" spans="2:15">
      <c r="B93" s="38" t="s">
        <v>49</v>
      </c>
      <c r="C93" s="14" t="s">
        <v>34</v>
      </c>
      <c r="D93" s="13"/>
      <c r="E93" s="13"/>
      <c r="F93" s="13"/>
      <c r="G93" s="13"/>
      <c r="H93" s="13"/>
      <c r="I93" s="2"/>
      <c r="J93" s="2"/>
      <c r="K93" s="2"/>
      <c r="L93" s="20"/>
      <c r="M93" s="2"/>
      <c r="N93" s="2"/>
      <c r="O93" s="2"/>
    </row>
    <row r="94" spans="2:15">
      <c r="B94" s="38"/>
      <c r="C94" s="10" t="s">
        <v>26</v>
      </c>
      <c r="D94" s="11">
        <v>901</v>
      </c>
      <c r="E94" s="12" t="s">
        <v>31</v>
      </c>
      <c r="F94" s="11">
        <v>4</v>
      </c>
      <c r="G94" s="11">
        <v>42</v>
      </c>
      <c r="H94" s="11">
        <v>81740</v>
      </c>
      <c r="I94" s="2">
        <v>200000</v>
      </c>
      <c r="J94" s="2">
        <f>200000+200000+200000</f>
        <v>600000</v>
      </c>
      <c r="K94" s="2">
        <f>200000+722500</f>
        <v>922500</v>
      </c>
      <c r="L94" s="20">
        <f>591200-233434.92</f>
        <v>357765.07999999996</v>
      </c>
      <c r="M94" s="2">
        <f>20795.83+307765.08+150000</f>
        <v>478560.91000000003</v>
      </c>
      <c r="N94" s="2">
        <v>0</v>
      </c>
      <c r="O94" s="2">
        <v>0</v>
      </c>
    </row>
    <row r="95" spans="2:15">
      <c r="B95" s="38"/>
      <c r="C95" s="10" t="s">
        <v>27</v>
      </c>
      <c r="D95" s="13"/>
      <c r="E95" s="13"/>
      <c r="F95" s="13"/>
      <c r="G95" s="13"/>
      <c r="H95" s="13"/>
      <c r="I95" s="2">
        <v>0</v>
      </c>
      <c r="J95" s="2">
        <v>0</v>
      </c>
      <c r="K95" s="2">
        <v>0</v>
      </c>
      <c r="L95" s="20">
        <v>0</v>
      </c>
      <c r="M95" s="2">
        <v>0</v>
      </c>
      <c r="N95" s="2">
        <v>0</v>
      </c>
      <c r="O95" s="2">
        <v>0</v>
      </c>
    </row>
    <row r="96" spans="2:15">
      <c r="B96" s="38"/>
      <c r="C96" s="10" t="s">
        <v>30</v>
      </c>
      <c r="D96" s="13"/>
      <c r="E96" s="13"/>
      <c r="F96" s="13"/>
      <c r="G96" s="13"/>
      <c r="H96" s="13"/>
      <c r="I96" s="2">
        <v>0</v>
      </c>
      <c r="J96" s="2">
        <v>0</v>
      </c>
      <c r="K96" s="2">
        <v>0</v>
      </c>
      <c r="L96" s="20">
        <v>0</v>
      </c>
      <c r="M96" s="2">
        <v>0</v>
      </c>
      <c r="N96" s="2">
        <v>0</v>
      </c>
      <c r="O96" s="2">
        <v>0</v>
      </c>
    </row>
    <row r="97" spans="2:15">
      <c r="B97" s="38"/>
      <c r="C97" s="10" t="s">
        <v>13</v>
      </c>
      <c r="D97" s="13"/>
      <c r="E97" s="13"/>
      <c r="F97" s="13"/>
      <c r="G97" s="13"/>
      <c r="H97" s="13"/>
      <c r="I97" s="2">
        <v>0</v>
      </c>
      <c r="J97" s="2">
        <v>0</v>
      </c>
      <c r="K97" s="2">
        <v>0</v>
      </c>
      <c r="L97" s="20">
        <v>0</v>
      </c>
      <c r="M97" s="2">
        <v>0</v>
      </c>
      <c r="N97" s="2">
        <v>0</v>
      </c>
      <c r="O97" s="2">
        <v>0</v>
      </c>
    </row>
    <row r="98" spans="2:15">
      <c r="B98" s="38"/>
      <c r="C98" s="4" t="s">
        <v>14</v>
      </c>
      <c r="D98" s="13"/>
      <c r="E98" s="13"/>
      <c r="F98" s="13"/>
      <c r="G98" s="13"/>
      <c r="H98" s="13"/>
      <c r="I98" s="2">
        <f>SUM(I94+I95+I96+I97)</f>
        <v>200000</v>
      </c>
      <c r="J98" s="2">
        <f>SUM(J94+J95+J96+J97)</f>
        <v>600000</v>
      </c>
      <c r="K98" s="2">
        <f>SUM(K94+K95+K96+K97)</f>
        <v>922500</v>
      </c>
      <c r="L98" s="20">
        <f>SUM(L94+L95+L96+L97)</f>
        <v>357765.07999999996</v>
      </c>
      <c r="M98" s="2">
        <f>M94</f>
        <v>478560.91000000003</v>
      </c>
      <c r="N98" s="2">
        <v>0</v>
      </c>
      <c r="O98" s="2">
        <v>0</v>
      </c>
    </row>
    <row r="99" spans="2:15">
      <c r="B99" s="38" t="s">
        <v>50</v>
      </c>
      <c r="C99" s="14" t="s">
        <v>37</v>
      </c>
      <c r="D99" s="13"/>
      <c r="E99" s="13"/>
      <c r="F99" s="13"/>
      <c r="G99" s="13"/>
      <c r="H99" s="13"/>
      <c r="I99" s="2"/>
      <c r="J99" s="2"/>
      <c r="K99" s="2"/>
      <c r="L99" s="20"/>
      <c r="M99" s="2"/>
      <c r="N99" s="2"/>
      <c r="O99" s="2"/>
    </row>
    <row r="100" spans="2:15">
      <c r="B100" s="38"/>
      <c r="C100" s="10" t="s">
        <v>26</v>
      </c>
      <c r="D100" s="11">
        <v>901</v>
      </c>
      <c r="E100" s="12" t="s">
        <v>31</v>
      </c>
      <c r="F100" s="11">
        <v>4</v>
      </c>
      <c r="G100" s="11">
        <v>42</v>
      </c>
      <c r="H100" s="11">
        <v>81740</v>
      </c>
      <c r="I100" s="2">
        <v>130000</v>
      </c>
      <c r="J100" s="2">
        <v>0</v>
      </c>
      <c r="K100" s="2">
        <v>0</v>
      </c>
      <c r="L100" s="20">
        <v>0</v>
      </c>
      <c r="M100" s="2">
        <v>0</v>
      </c>
      <c r="N100" s="2">
        <v>0</v>
      </c>
      <c r="O100" s="2">
        <v>0</v>
      </c>
    </row>
    <row r="101" spans="2:15">
      <c r="B101" s="38"/>
      <c r="C101" s="10" t="s">
        <v>27</v>
      </c>
      <c r="D101" s="13"/>
      <c r="E101" s="13"/>
      <c r="F101" s="13"/>
      <c r="G101" s="13"/>
      <c r="H101" s="13"/>
      <c r="I101" s="2">
        <v>0</v>
      </c>
      <c r="J101" s="2">
        <v>0</v>
      </c>
      <c r="K101" s="2">
        <v>0</v>
      </c>
      <c r="L101" s="20">
        <v>0</v>
      </c>
      <c r="M101" s="2">
        <v>0</v>
      </c>
      <c r="N101" s="2">
        <v>0</v>
      </c>
      <c r="O101" s="2">
        <v>0</v>
      </c>
    </row>
    <row r="102" spans="2:15">
      <c r="B102" s="38"/>
      <c r="C102" s="10" t="s">
        <v>30</v>
      </c>
      <c r="D102" s="13"/>
      <c r="E102" s="13"/>
      <c r="F102" s="13"/>
      <c r="G102" s="13"/>
      <c r="H102" s="13"/>
      <c r="I102" s="2">
        <v>0</v>
      </c>
      <c r="J102" s="2">
        <v>0</v>
      </c>
      <c r="K102" s="2">
        <v>0</v>
      </c>
      <c r="L102" s="20">
        <v>0</v>
      </c>
      <c r="M102" s="2">
        <v>0</v>
      </c>
      <c r="N102" s="2">
        <v>0</v>
      </c>
      <c r="O102" s="2">
        <v>0</v>
      </c>
    </row>
    <row r="103" spans="2:15">
      <c r="B103" s="38"/>
      <c r="C103" s="10" t="s">
        <v>13</v>
      </c>
      <c r="D103" s="13"/>
      <c r="E103" s="13"/>
      <c r="F103" s="13"/>
      <c r="G103" s="13"/>
      <c r="H103" s="13"/>
      <c r="I103" s="2">
        <v>0</v>
      </c>
      <c r="J103" s="2">
        <v>0</v>
      </c>
      <c r="K103" s="2">
        <v>0</v>
      </c>
      <c r="L103" s="20">
        <v>0</v>
      </c>
      <c r="M103" s="2">
        <v>0</v>
      </c>
      <c r="N103" s="2">
        <v>0</v>
      </c>
      <c r="O103" s="2">
        <v>0</v>
      </c>
    </row>
    <row r="104" spans="2:15" ht="18" customHeight="1">
      <c r="B104" s="38"/>
      <c r="C104" s="4" t="s">
        <v>14</v>
      </c>
      <c r="D104" s="13"/>
      <c r="E104" s="13"/>
      <c r="F104" s="13"/>
      <c r="G104" s="13"/>
      <c r="H104" s="13"/>
      <c r="I104" s="2">
        <f>I101+I102+I103+I100</f>
        <v>130000</v>
      </c>
      <c r="J104" s="2">
        <v>0</v>
      </c>
      <c r="K104" s="2">
        <v>0</v>
      </c>
      <c r="L104" s="20">
        <f>SUM(L100:L103)</f>
        <v>0</v>
      </c>
      <c r="M104" s="2">
        <v>0</v>
      </c>
      <c r="N104" s="2">
        <v>0</v>
      </c>
      <c r="O104" s="2">
        <v>0</v>
      </c>
    </row>
    <row r="105" spans="2:15" ht="47.25">
      <c r="B105" s="34" t="s">
        <v>19</v>
      </c>
      <c r="C105" s="5" t="s">
        <v>35</v>
      </c>
      <c r="D105" s="13"/>
      <c r="E105" s="13"/>
      <c r="F105" s="13"/>
      <c r="G105" s="13"/>
      <c r="H105" s="13"/>
      <c r="I105" s="2"/>
      <c r="J105" s="2"/>
      <c r="K105" s="2"/>
      <c r="L105" s="20"/>
      <c r="M105" s="2"/>
      <c r="N105" s="2"/>
      <c r="O105" s="2"/>
    </row>
    <row r="106" spans="2:15">
      <c r="B106" s="34"/>
      <c r="C106" s="10" t="s">
        <v>26</v>
      </c>
      <c r="D106" s="11">
        <v>901</v>
      </c>
      <c r="E106" s="12" t="s">
        <v>31</v>
      </c>
      <c r="F106" s="11">
        <v>4</v>
      </c>
      <c r="G106" s="11">
        <v>41</v>
      </c>
      <c r="H106" s="11">
        <v>81740</v>
      </c>
      <c r="I106" s="2">
        <v>96174.13</v>
      </c>
      <c r="J106" s="2">
        <f>SUM(J136)</f>
        <v>0</v>
      </c>
      <c r="K106" s="20">
        <f>K118+K124+K130+K136</f>
        <v>3300000</v>
      </c>
      <c r="L106" s="20">
        <f>L118+L124+L130+L136</f>
        <v>12096266.07</v>
      </c>
      <c r="M106" s="2">
        <v>0</v>
      </c>
      <c r="N106" s="2">
        <v>0</v>
      </c>
      <c r="O106" s="2">
        <v>0</v>
      </c>
    </row>
    <row r="107" spans="2:15">
      <c r="B107" s="34"/>
      <c r="C107" s="10" t="s">
        <v>27</v>
      </c>
      <c r="D107" s="12" t="s">
        <v>41</v>
      </c>
      <c r="E107" s="12" t="s">
        <v>31</v>
      </c>
      <c r="F107" s="12" t="s">
        <v>11</v>
      </c>
      <c r="G107" s="12" t="s">
        <v>42</v>
      </c>
      <c r="H107" s="12" t="s">
        <v>43</v>
      </c>
      <c r="I107" s="2">
        <f>I137</f>
        <v>0</v>
      </c>
      <c r="J107" s="2">
        <v>0</v>
      </c>
      <c r="K107" s="2">
        <v>0</v>
      </c>
      <c r="L107" s="20">
        <v>0</v>
      </c>
      <c r="M107" s="2">
        <v>0</v>
      </c>
      <c r="N107" s="2">
        <v>0</v>
      </c>
      <c r="O107" s="2">
        <v>0</v>
      </c>
    </row>
    <row r="108" spans="2:15">
      <c r="B108" s="34"/>
      <c r="C108" s="10" t="s">
        <v>30</v>
      </c>
      <c r="D108" s="11"/>
      <c r="E108" s="12"/>
      <c r="F108" s="11"/>
      <c r="G108" s="11"/>
      <c r="H108" s="11"/>
      <c r="I108" s="2">
        <v>0</v>
      </c>
      <c r="J108" s="2">
        <v>0</v>
      </c>
      <c r="K108" s="2">
        <v>0</v>
      </c>
      <c r="L108" s="20">
        <v>0</v>
      </c>
      <c r="M108" s="2">
        <v>0</v>
      </c>
      <c r="N108" s="2">
        <v>0</v>
      </c>
      <c r="O108" s="2">
        <v>0</v>
      </c>
    </row>
    <row r="109" spans="2:15">
      <c r="B109" s="34"/>
      <c r="C109" s="10" t="s">
        <v>13</v>
      </c>
      <c r="D109" s="11"/>
      <c r="E109" s="11"/>
      <c r="F109" s="11"/>
      <c r="G109" s="11"/>
      <c r="H109" s="11"/>
      <c r="I109" s="2">
        <v>0</v>
      </c>
      <c r="J109" s="2">
        <v>0</v>
      </c>
      <c r="K109" s="2">
        <v>0</v>
      </c>
      <c r="L109" s="20">
        <v>0</v>
      </c>
      <c r="M109" s="2">
        <v>0</v>
      </c>
      <c r="N109" s="2">
        <v>0</v>
      </c>
      <c r="O109" s="2">
        <v>0</v>
      </c>
    </row>
    <row r="110" spans="2:15">
      <c r="B110" s="34"/>
      <c r="C110" s="4" t="s">
        <v>14</v>
      </c>
      <c r="D110" s="13"/>
      <c r="E110" s="13"/>
      <c r="F110" s="13"/>
      <c r="G110" s="13"/>
      <c r="H110" s="13"/>
      <c r="I110" s="2">
        <f>SUM(I106+I107+I108+I109)</f>
        <v>96174.13</v>
      </c>
      <c r="J110" s="2">
        <f>SUM(J106+J107+J108+J109)</f>
        <v>0</v>
      </c>
      <c r="K110" s="2">
        <f>SUM(K106+K107+K108+K109)</f>
        <v>3300000</v>
      </c>
      <c r="L110" s="20">
        <f>SUM(L106:L109)</f>
        <v>12096266.07</v>
      </c>
      <c r="M110" s="2">
        <v>0</v>
      </c>
      <c r="N110" s="2">
        <v>0</v>
      </c>
      <c r="O110" s="2">
        <v>0</v>
      </c>
    </row>
    <row r="111" spans="2:15" ht="30">
      <c r="B111" s="38" t="s">
        <v>51</v>
      </c>
      <c r="C111" s="14" t="s">
        <v>38</v>
      </c>
      <c r="D111" s="13"/>
      <c r="E111" s="13"/>
      <c r="F111" s="13"/>
      <c r="G111" s="13"/>
      <c r="H111" s="13"/>
      <c r="I111" s="2"/>
      <c r="J111" s="2"/>
      <c r="K111" s="2"/>
      <c r="L111" s="20"/>
      <c r="M111" s="2"/>
      <c r="N111" s="2"/>
      <c r="O111" s="2"/>
    </row>
    <row r="112" spans="2:15">
      <c r="B112" s="38"/>
      <c r="C112" s="10" t="s">
        <v>26</v>
      </c>
      <c r="D112" s="12" t="s">
        <v>41</v>
      </c>
      <c r="E112" s="12" t="s">
        <v>31</v>
      </c>
      <c r="F112" s="12" t="s">
        <v>11</v>
      </c>
      <c r="G112" s="12" t="s">
        <v>42</v>
      </c>
      <c r="H112" s="12" t="s">
        <v>43</v>
      </c>
      <c r="I112" s="2">
        <f>250000-153825.87</f>
        <v>96174.13</v>
      </c>
      <c r="J112" s="2">
        <v>0</v>
      </c>
      <c r="K112" s="2">
        <v>0</v>
      </c>
      <c r="L112" s="20">
        <v>0</v>
      </c>
      <c r="M112" s="2">
        <v>0</v>
      </c>
      <c r="N112" s="2">
        <v>0</v>
      </c>
      <c r="O112" s="2">
        <v>0</v>
      </c>
    </row>
    <row r="113" spans="2:15">
      <c r="B113" s="38"/>
      <c r="C113" s="10" t="s">
        <v>27</v>
      </c>
      <c r="D113" s="12" t="s">
        <v>41</v>
      </c>
      <c r="E113" s="12" t="s">
        <v>31</v>
      </c>
      <c r="F113" s="12" t="s">
        <v>11</v>
      </c>
      <c r="G113" s="12" t="s">
        <v>42</v>
      </c>
      <c r="H113" s="12" t="s">
        <v>43</v>
      </c>
      <c r="I113" s="2">
        <v>1997058.34</v>
      </c>
      <c r="J113" s="2">
        <v>0</v>
      </c>
      <c r="K113" s="2">
        <v>0</v>
      </c>
      <c r="L113" s="20">
        <v>0</v>
      </c>
      <c r="M113" s="2">
        <v>0</v>
      </c>
      <c r="N113" s="2">
        <v>0</v>
      </c>
      <c r="O113" s="2">
        <v>0</v>
      </c>
    </row>
    <row r="114" spans="2:15">
      <c r="B114" s="38"/>
      <c r="C114" s="10" t="s">
        <v>30</v>
      </c>
      <c r="D114" s="13"/>
      <c r="E114" s="13"/>
      <c r="F114" s="13"/>
      <c r="G114" s="13"/>
      <c r="H114" s="13"/>
      <c r="I114" s="2">
        <v>0</v>
      </c>
      <c r="J114" s="2">
        <v>0</v>
      </c>
      <c r="K114" s="2">
        <v>0</v>
      </c>
      <c r="L114" s="20">
        <v>0</v>
      </c>
      <c r="M114" s="2">
        <v>0</v>
      </c>
      <c r="N114" s="2">
        <v>0</v>
      </c>
      <c r="O114" s="2">
        <v>0</v>
      </c>
    </row>
    <row r="115" spans="2:15">
      <c r="B115" s="38"/>
      <c r="C115" s="10" t="s">
        <v>13</v>
      </c>
      <c r="D115" s="13"/>
      <c r="E115" s="13"/>
      <c r="F115" s="13"/>
      <c r="G115" s="13"/>
      <c r="H115" s="13"/>
      <c r="I115" s="2">
        <v>0</v>
      </c>
      <c r="J115" s="2">
        <v>0</v>
      </c>
      <c r="K115" s="2">
        <v>0</v>
      </c>
      <c r="L115" s="20">
        <v>0</v>
      </c>
      <c r="M115" s="2">
        <v>0</v>
      </c>
      <c r="N115" s="2">
        <v>0</v>
      </c>
      <c r="O115" s="2">
        <v>0</v>
      </c>
    </row>
    <row r="116" spans="2:15">
      <c r="B116" s="38"/>
      <c r="C116" s="4" t="s">
        <v>14</v>
      </c>
      <c r="D116" s="13"/>
      <c r="E116" s="13"/>
      <c r="F116" s="13"/>
      <c r="G116" s="13"/>
      <c r="H116" s="13"/>
      <c r="I116" s="2">
        <f>SUM(I112+I113+I114+I115)</f>
        <v>2093232.4700000002</v>
      </c>
      <c r="J116" s="2">
        <f>SUM(J112+J113+J114+J115)</f>
        <v>0</v>
      </c>
      <c r="K116" s="2">
        <f>SUM(K112+K113+K114+K115)</f>
        <v>0</v>
      </c>
      <c r="L116" s="20">
        <f>SUM(L112:L115)</f>
        <v>0</v>
      </c>
      <c r="M116" s="2">
        <v>0</v>
      </c>
      <c r="N116" s="2">
        <v>0</v>
      </c>
      <c r="O116" s="2">
        <v>0</v>
      </c>
    </row>
    <row r="117" spans="2:15" ht="30">
      <c r="B117" s="39" t="s">
        <v>71</v>
      </c>
      <c r="C117" s="25" t="s">
        <v>77</v>
      </c>
      <c r="D117" s="13"/>
      <c r="E117" s="13"/>
      <c r="F117" s="13"/>
      <c r="G117" s="13"/>
      <c r="H117" s="13"/>
      <c r="I117" s="2">
        <v>0</v>
      </c>
      <c r="J117" s="2">
        <v>0</v>
      </c>
      <c r="K117" s="2">
        <v>0</v>
      </c>
      <c r="L117" s="20"/>
      <c r="M117" s="2"/>
      <c r="N117" s="2"/>
      <c r="O117" s="2"/>
    </row>
    <row r="118" spans="2:15">
      <c r="B118" s="40"/>
      <c r="C118" s="10" t="s">
        <v>26</v>
      </c>
      <c r="D118" s="12" t="s">
        <v>41</v>
      </c>
      <c r="E118" s="12" t="s">
        <v>31</v>
      </c>
      <c r="F118" s="12" t="s">
        <v>11</v>
      </c>
      <c r="G118" s="12" t="s">
        <v>42</v>
      </c>
      <c r="H118" s="12" t="s">
        <v>65</v>
      </c>
      <c r="I118" s="2">
        <v>0</v>
      </c>
      <c r="J118" s="2">
        <f t="shared" ref="J118" si="7">SUM(J102+J103+J104+J117)</f>
        <v>0</v>
      </c>
      <c r="K118" s="2">
        <v>3300000</v>
      </c>
      <c r="L118" s="20">
        <v>5528000</v>
      </c>
      <c r="M118" s="2">
        <v>0</v>
      </c>
      <c r="N118" s="2">
        <v>0</v>
      </c>
      <c r="O118" s="2">
        <v>0</v>
      </c>
    </row>
    <row r="119" spans="2:15">
      <c r="B119" s="40"/>
      <c r="C119" s="10" t="s">
        <v>27</v>
      </c>
      <c r="D119" s="13"/>
      <c r="E119" s="13"/>
      <c r="F119" s="13"/>
      <c r="G119" s="13"/>
      <c r="H119" s="13"/>
      <c r="I119" s="2">
        <v>0</v>
      </c>
      <c r="J119" s="2">
        <v>0</v>
      </c>
      <c r="K119" s="2">
        <v>0</v>
      </c>
      <c r="L119" s="20">
        <v>0</v>
      </c>
      <c r="M119" s="2">
        <v>0</v>
      </c>
      <c r="N119" s="2">
        <v>0</v>
      </c>
      <c r="O119" s="2">
        <v>0</v>
      </c>
    </row>
    <row r="120" spans="2:15">
      <c r="B120" s="40"/>
      <c r="C120" s="10" t="s">
        <v>30</v>
      </c>
      <c r="D120" s="13"/>
      <c r="E120" s="13"/>
      <c r="F120" s="13"/>
      <c r="G120" s="13"/>
      <c r="H120" s="13"/>
      <c r="I120" s="2">
        <v>0</v>
      </c>
      <c r="J120" s="2">
        <v>0</v>
      </c>
      <c r="K120" s="2">
        <v>0</v>
      </c>
      <c r="L120" s="20">
        <v>0</v>
      </c>
      <c r="M120" s="2">
        <v>0</v>
      </c>
      <c r="N120" s="2">
        <v>0</v>
      </c>
      <c r="O120" s="2">
        <v>0</v>
      </c>
    </row>
    <row r="121" spans="2:15">
      <c r="B121" s="40"/>
      <c r="C121" s="10" t="s">
        <v>13</v>
      </c>
      <c r="D121" s="13"/>
      <c r="E121" s="13"/>
      <c r="F121" s="13"/>
      <c r="G121" s="13"/>
      <c r="H121" s="13"/>
      <c r="I121" s="2">
        <v>0</v>
      </c>
      <c r="J121" s="2">
        <v>0</v>
      </c>
      <c r="K121" s="2">
        <f t="shared" ref="K121" si="8">SUM(K117+K118+K119+K120)</f>
        <v>3300000</v>
      </c>
      <c r="L121" s="20">
        <v>0</v>
      </c>
      <c r="M121" s="2">
        <v>0</v>
      </c>
      <c r="N121" s="2">
        <v>0</v>
      </c>
      <c r="O121" s="2">
        <v>0</v>
      </c>
    </row>
    <row r="122" spans="2:15">
      <c r="B122" s="41"/>
      <c r="C122" s="4" t="s">
        <v>14</v>
      </c>
      <c r="D122" s="13"/>
      <c r="E122" s="13"/>
      <c r="F122" s="13"/>
      <c r="G122" s="13"/>
      <c r="H122" s="13"/>
      <c r="I122" s="2">
        <v>0</v>
      </c>
      <c r="J122" s="2">
        <v>0</v>
      </c>
      <c r="K122" s="2">
        <v>0</v>
      </c>
      <c r="L122" s="20">
        <f>SUM(L118:L121)</f>
        <v>5528000</v>
      </c>
      <c r="M122" s="2">
        <v>0</v>
      </c>
      <c r="N122" s="2">
        <v>0</v>
      </c>
      <c r="O122" s="2">
        <v>0</v>
      </c>
    </row>
    <row r="123" spans="2:15" ht="30">
      <c r="B123" s="39" t="s">
        <v>70</v>
      </c>
      <c r="C123" s="25" t="s">
        <v>69</v>
      </c>
      <c r="D123" s="13"/>
      <c r="E123" s="13"/>
      <c r="F123" s="13"/>
      <c r="G123" s="13"/>
      <c r="H123" s="13"/>
      <c r="I123" s="2">
        <f t="shared" ref="I123:J123" si="9">SUM(I119+I120+I121+I122)</f>
        <v>0</v>
      </c>
      <c r="J123" s="2">
        <f t="shared" si="9"/>
        <v>0</v>
      </c>
      <c r="K123" s="2"/>
      <c r="L123" s="20"/>
      <c r="M123" s="2"/>
      <c r="N123" s="2"/>
      <c r="O123" s="2"/>
    </row>
    <row r="124" spans="2:15">
      <c r="B124" s="40"/>
      <c r="C124" s="10" t="s">
        <v>26</v>
      </c>
      <c r="D124" s="12" t="s">
        <v>41</v>
      </c>
      <c r="E124" s="12" t="s">
        <v>31</v>
      </c>
      <c r="F124" s="12" t="s">
        <v>11</v>
      </c>
      <c r="G124" s="12" t="s">
        <v>42</v>
      </c>
      <c r="H124" s="12" t="s">
        <v>65</v>
      </c>
      <c r="I124" s="2">
        <v>0</v>
      </c>
      <c r="J124" s="2">
        <v>0</v>
      </c>
      <c r="K124" s="2">
        <v>0</v>
      </c>
      <c r="L124" s="20">
        <v>3300000</v>
      </c>
      <c r="M124" s="2">
        <v>0</v>
      </c>
      <c r="N124" s="2">
        <v>0</v>
      </c>
      <c r="O124" s="2">
        <v>0</v>
      </c>
    </row>
    <row r="125" spans="2:15">
      <c r="B125" s="40"/>
      <c r="C125" s="10" t="s">
        <v>27</v>
      </c>
      <c r="D125" s="12"/>
      <c r="E125" s="12"/>
      <c r="F125" s="12"/>
      <c r="G125" s="12"/>
      <c r="H125" s="12"/>
      <c r="I125" s="2">
        <v>0</v>
      </c>
      <c r="J125" s="2">
        <v>0</v>
      </c>
      <c r="K125" s="2">
        <v>0</v>
      </c>
      <c r="L125" s="20">
        <v>0</v>
      </c>
      <c r="M125" s="2">
        <v>0</v>
      </c>
      <c r="N125" s="2">
        <v>0</v>
      </c>
      <c r="O125" s="2">
        <v>0</v>
      </c>
    </row>
    <row r="126" spans="2:15">
      <c r="B126" s="40"/>
      <c r="C126" s="10" t="s">
        <v>30</v>
      </c>
      <c r="D126" s="13"/>
      <c r="E126" s="13"/>
      <c r="F126" s="13"/>
      <c r="G126" s="13"/>
      <c r="H126" s="13"/>
      <c r="I126" s="2">
        <v>0</v>
      </c>
      <c r="J126" s="2">
        <v>0</v>
      </c>
      <c r="K126" s="2">
        <v>0</v>
      </c>
      <c r="L126" s="20">
        <v>0</v>
      </c>
      <c r="M126" s="2">
        <v>0</v>
      </c>
      <c r="N126" s="2">
        <v>0</v>
      </c>
      <c r="O126" s="2">
        <v>0</v>
      </c>
    </row>
    <row r="127" spans="2:15">
      <c r="B127" s="40"/>
      <c r="C127" s="10" t="s">
        <v>13</v>
      </c>
      <c r="D127" s="13"/>
      <c r="E127" s="13"/>
      <c r="F127" s="13"/>
      <c r="G127" s="13"/>
      <c r="H127" s="13"/>
      <c r="I127" s="2">
        <v>0</v>
      </c>
      <c r="J127" s="2">
        <v>0</v>
      </c>
      <c r="K127" s="2">
        <v>0</v>
      </c>
      <c r="L127" s="20">
        <v>0</v>
      </c>
      <c r="M127" s="2">
        <v>0</v>
      </c>
      <c r="N127" s="2">
        <v>0</v>
      </c>
      <c r="O127" s="2">
        <v>0</v>
      </c>
    </row>
    <row r="128" spans="2:15">
      <c r="B128" s="41"/>
      <c r="C128" s="4" t="s">
        <v>14</v>
      </c>
      <c r="D128" s="13"/>
      <c r="E128" s="13"/>
      <c r="F128" s="13"/>
      <c r="G128" s="13"/>
      <c r="H128" s="13"/>
      <c r="I128" s="2">
        <f>SUM(I124+I125+I126+I127)</f>
        <v>0</v>
      </c>
      <c r="J128" s="2">
        <f>SUM(J124+J125+J126+J127)</f>
        <v>0</v>
      </c>
      <c r="K128" s="2">
        <f>SUM(K124+K125+K126+K127)</f>
        <v>0</v>
      </c>
      <c r="L128" s="20">
        <f>SUM(L124:L127)</f>
        <v>3300000</v>
      </c>
      <c r="M128" s="2">
        <v>0</v>
      </c>
      <c r="N128" s="2">
        <v>0</v>
      </c>
      <c r="O128" s="2">
        <v>0</v>
      </c>
    </row>
    <row r="129" spans="2:15" ht="30">
      <c r="B129" s="38" t="s">
        <v>72</v>
      </c>
      <c r="C129" s="25" t="s">
        <v>74</v>
      </c>
      <c r="D129" s="13"/>
      <c r="E129" s="13"/>
      <c r="F129" s="13"/>
      <c r="G129" s="13"/>
      <c r="H129" s="13"/>
      <c r="I129" s="2">
        <v>0</v>
      </c>
      <c r="J129" s="2">
        <v>0</v>
      </c>
      <c r="K129" s="2">
        <v>0</v>
      </c>
      <c r="L129" s="20"/>
      <c r="M129" s="2"/>
      <c r="N129" s="2"/>
      <c r="O129" s="2"/>
    </row>
    <row r="130" spans="2:15">
      <c r="B130" s="38"/>
      <c r="C130" s="10" t="s">
        <v>26</v>
      </c>
      <c r="D130" s="12" t="s">
        <v>41</v>
      </c>
      <c r="E130" s="12" t="s">
        <v>31</v>
      </c>
      <c r="F130" s="12" t="s">
        <v>11</v>
      </c>
      <c r="G130" s="12" t="s">
        <v>42</v>
      </c>
      <c r="H130" s="12" t="s">
        <v>65</v>
      </c>
      <c r="I130" s="2">
        <v>0</v>
      </c>
      <c r="J130" s="2">
        <f t="shared" ref="J130" si="10">SUM(J114+J115+J116+J129)</f>
        <v>0</v>
      </c>
      <c r="K130" s="2">
        <v>0</v>
      </c>
      <c r="L130" s="20">
        <v>2431480</v>
      </c>
      <c r="M130" s="2">
        <v>0</v>
      </c>
      <c r="N130" s="2">
        <v>0</v>
      </c>
      <c r="O130" s="2">
        <v>0</v>
      </c>
    </row>
    <row r="131" spans="2:15">
      <c r="B131" s="38"/>
      <c r="C131" s="10" t="s">
        <v>27</v>
      </c>
      <c r="D131" s="13"/>
      <c r="E131" s="13"/>
      <c r="F131" s="13"/>
      <c r="G131" s="13"/>
      <c r="H131" s="13"/>
      <c r="I131" s="2">
        <v>0</v>
      </c>
      <c r="J131" s="2">
        <v>0</v>
      </c>
      <c r="K131" s="2">
        <v>0</v>
      </c>
      <c r="L131" s="20">
        <v>0</v>
      </c>
      <c r="M131" s="2">
        <v>0</v>
      </c>
      <c r="N131" s="2">
        <v>0</v>
      </c>
      <c r="O131" s="2">
        <v>0</v>
      </c>
    </row>
    <row r="132" spans="2:15">
      <c r="B132" s="38"/>
      <c r="C132" s="10" t="s">
        <v>30</v>
      </c>
      <c r="D132" s="13"/>
      <c r="E132" s="13"/>
      <c r="F132" s="13"/>
      <c r="G132" s="13"/>
      <c r="H132" s="13"/>
      <c r="I132" s="2">
        <v>0</v>
      </c>
      <c r="J132" s="2">
        <v>0</v>
      </c>
      <c r="K132" s="2">
        <v>0</v>
      </c>
      <c r="L132" s="20">
        <v>0</v>
      </c>
      <c r="M132" s="2">
        <v>0</v>
      </c>
      <c r="N132" s="2">
        <v>0</v>
      </c>
      <c r="O132" s="2">
        <v>0</v>
      </c>
    </row>
    <row r="133" spans="2:15">
      <c r="B133" s="38"/>
      <c r="C133" s="10" t="s">
        <v>13</v>
      </c>
      <c r="D133" s="13"/>
      <c r="E133" s="13"/>
      <c r="F133" s="13"/>
      <c r="G133" s="13"/>
      <c r="H133" s="13"/>
      <c r="I133" s="2">
        <v>0</v>
      </c>
      <c r="J133" s="2">
        <v>0</v>
      </c>
      <c r="K133" s="2">
        <f t="shared" ref="K133" si="11">SUM(K129+K130+K131+K132)</f>
        <v>0</v>
      </c>
      <c r="L133" s="20">
        <v>0</v>
      </c>
      <c r="M133" s="2">
        <v>0</v>
      </c>
      <c r="N133" s="2">
        <v>0</v>
      </c>
      <c r="O133" s="2">
        <v>0</v>
      </c>
    </row>
    <row r="134" spans="2:15">
      <c r="B134" s="38"/>
      <c r="C134" s="4" t="s">
        <v>14</v>
      </c>
      <c r="D134" s="13"/>
      <c r="E134" s="13"/>
      <c r="F134" s="13"/>
      <c r="G134" s="13"/>
      <c r="H134" s="13"/>
      <c r="I134" s="2">
        <v>0</v>
      </c>
      <c r="J134" s="2">
        <v>0</v>
      </c>
      <c r="K134" s="2">
        <v>0</v>
      </c>
      <c r="L134" s="20">
        <f>SUM(L130:L133)</f>
        <v>2431480</v>
      </c>
      <c r="M134" s="2">
        <v>0</v>
      </c>
      <c r="N134" s="2">
        <v>0</v>
      </c>
      <c r="O134" s="2">
        <v>0</v>
      </c>
    </row>
    <row r="135" spans="2:15" ht="30">
      <c r="B135" s="38" t="s">
        <v>73</v>
      </c>
      <c r="C135" s="25" t="s">
        <v>75</v>
      </c>
      <c r="D135" s="13"/>
      <c r="E135" s="13"/>
      <c r="F135" s="13"/>
      <c r="G135" s="13"/>
      <c r="H135" s="13"/>
      <c r="I135" s="2">
        <f t="shared" ref="I135:J135" si="12">SUM(I131+I132+I133+I134)</f>
        <v>0</v>
      </c>
      <c r="J135" s="2">
        <f t="shared" si="12"/>
        <v>0</v>
      </c>
      <c r="K135" s="2"/>
      <c r="L135" s="20"/>
      <c r="M135" s="2"/>
      <c r="N135" s="2"/>
      <c r="O135" s="2"/>
    </row>
    <row r="136" spans="2:15">
      <c r="B136" s="38"/>
      <c r="C136" s="10" t="s">
        <v>26</v>
      </c>
      <c r="D136" s="12" t="s">
        <v>41</v>
      </c>
      <c r="E136" s="12" t="s">
        <v>31</v>
      </c>
      <c r="F136" s="12" t="s">
        <v>11</v>
      </c>
      <c r="G136" s="12" t="s">
        <v>42</v>
      </c>
      <c r="H136" s="12" t="s">
        <v>65</v>
      </c>
      <c r="I136" s="2">
        <v>0</v>
      </c>
      <c r="J136" s="2">
        <v>0</v>
      </c>
      <c r="K136" s="2">
        <v>0</v>
      </c>
      <c r="L136" s="20">
        <v>836786.07</v>
      </c>
      <c r="M136" s="2">
        <v>0</v>
      </c>
      <c r="N136" s="2">
        <v>0</v>
      </c>
      <c r="O136" s="2">
        <v>0</v>
      </c>
    </row>
    <row r="137" spans="2:15">
      <c r="B137" s="38"/>
      <c r="C137" s="10" t="s">
        <v>27</v>
      </c>
      <c r="D137" s="12"/>
      <c r="E137" s="12"/>
      <c r="F137" s="12"/>
      <c r="G137" s="12"/>
      <c r="H137" s="12"/>
      <c r="I137" s="2">
        <v>0</v>
      </c>
      <c r="J137" s="2">
        <v>0</v>
      </c>
      <c r="K137" s="2">
        <v>0</v>
      </c>
      <c r="L137" s="20">
        <v>0</v>
      </c>
      <c r="M137" s="2">
        <v>0</v>
      </c>
      <c r="N137" s="2">
        <v>0</v>
      </c>
      <c r="O137" s="2">
        <v>0</v>
      </c>
    </row>
    <row r="138" spans="2:15">
      <c r="B138" s="38"/>
      <c r="C138" s="10" t="s">
        <v>30</v>
      </c>
      <c r="D138" s="13"/>
      <c r="E138" s="13"/>
      <c r="F138" s="13"/>
      <c r="G138" s="13"/>
      <c r="H138" s="13"/>
      <c r="I138" s="2">
        <v>0</v>
      </c>
      <c r="J138" s="2">
        <v>0</v>
      </c>
      <c r="K138" s="2">
        <v>0</v>
      </c>
      <c r="L138" s="20">
        <v>0</v>
      </c>
      <c r="M138" s="2">
        <v>0</v>
      </c>
      <c r="N138" s="2">
        <v>0</v>
      </c>
      <c r="O138" s="2">
        <v>0</v>
      </c>
    </row>
    <row r="139" spans="2:15">
      <c r="B139" s="38"/>
      <c r="C139" s="10" t="s">
        <v>13</v>
      </c>
      <c r="D139" s="13"/>
      <c r="E139" s="13"/>
      <c r="F139" s="13"/>
      <c r="G139" s="13"/>
      <c r="H139" s="13"/>
      <c r="I139" s="2">
        <v>0</v>
      </c>
      <c r="J139" s="2">
        <v>0</v>
      </c>
      <c r="K139" s="2">
        <v>0</v>
      </c>
      <c r="L139" s="20">
        <v>0</v>
      </c>
      <c r="M139" s="2">
        <v>0</v>
      </c>
      <c r="N139" s="2">
        <v>0</v>
      </c>
      <c r="O139" s="2">
        <v>0</v>
      </c>
    </row>
    <row r="140" spans="2:15">
      <c r="B140" s="38"/>
      <c r="C140" s="4" t="s">
        <v>14</v>
      </c>
      <c r="D140" s="13"/>
      <c r="E140" s="13"/>
      <c r="F140" s="13"/>
      <c r="G140" s="13"/>
      <c r="H140" s="13"/>
      <c r="I140" s="2">
        <f>SUM(I136+I137+I138+I139)</f>
        <v>0</v>
      </c>
      <c r="J140" s="2">
        <f>SUM(J136+J137+J138+J139)</f>
        <v>0</v>
      </c>
      <c r="K140" s="2">
        <f>SUM(K136+K137+K138+K139)</f>
        <v>0</v>
      </c>
      <c r="L140" s="20">
        <f>SUM(L136:L139)</f>
        <v>836786.07</v>
      </c>
      <c r="M140" s="2">
        <v>0</v>
      </c>
      <c r="N140" s="2">
        <v>0</v>
      </c>
      <c r="O140" s="2">
        <v>0</v>
      </c>
    </row>
  </sheetData>
  <mergeCells count="30">
    <mergeCell ref="B135:B140"/>
    <mergeCell ref="B105:B110"/>
    <mergeCell ref="B93:B98"/>
    <mergeCell ref="B99:B104"/>
    <mergeCell ref="C51:C52"/>
    <mergeCell ref="B87:B92"/>
    <mergeCell ref="B75:B80"/>
    <mergeCell ref="B111:B116"/>
    <mergeCell ref="B81:B86"/>
    <mergeCell ref="B57:B62"/>
    <mergeCell ref="B63:B68"/>
    <mergeCell ref="B129:B134"/>
    <mergeCell ref="B117:B122"/>
    <mergeCell ref="B123:B128"/>
    <mergeCell ref="I4:O4"/>
    <mergeCell ref="L1:N1"/>
    <mergeCell ref="C14:C15"/>
    <mergeCell ref="B13:B19"/>
    <mergeCell ref="B69:B74"/>
    <mergeCell ref="B38:B43"/>
    <mergeCell ref="B47:B49"/>
    <mergeCell ref="B50:B56"/>
    <mergeCell ref="B7:B12"/>
    <mergeCell ref="B32:B37"/>
    <mergeCell ref="B20:B25"/>
    <mergeCell ref="B26:B31"/>
    <mergeCell ref="C4:C5"/>
    <mergeCell ref="B2:N2"/>
    <mergeCell ref="D4:H4"/>
    <mergeCell ref="B4:B5"/>
  </mergeCells>
  <phoneticPr fontId="2" type="noConversion"/>
  <pageMargins left="0.39370078740157483" right="0.15748031496062992" top="0.47244094488188981" bottom="1.3779527559055118" header="0.31496062992125984" footer="0.31496062992125984"/>
  <pageSetup paperSize="9" scale="65" orientation="landscape" r:id="rId1"/>
  <headerFooter>
    <oddFooter>&amp;C&amp;P из &amp;N</oddFooter>
  </headerFooter>
  <rowBreaks count="6" manualBreakCount="6">
    <brk id="19" max="14" man="1"/>
    <brk id="37" max="14" man="1"/>
    <brk id="56" max="14" man="1"/>
    <brk id="80" max="14" man="1"/>
    <brk id="104" max="14" man="1"/>
    <brk id="1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2021-04-12T07:17:05Z</cp:lastPrinted>
  <dcterms:created xsi:type="dcterms:W3CDTF">2006-09-16T00:00:00Z</dcterms:created>
  <dcterms:modified xsi:type="dcterms:W3CDTF">2023-11-30T08:27:41Z</dcterms:modified>
</cp:coreProperties>
</file>