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\Desktop\"/>
    </mc:Choice>
  </mc:AlternateContent>
  <xr:revisionPtr revIDLastSave="0" documentId="8_{5A1EBE37-B122-4549-A1DB-664E5D859683}" xr6:coauthVersionLast="47" xr6:coauthVersionMax="47" xr10:uidLastSave="{00000000-0000-0000-0000-000000000000}"/>
  <bookViews>
    <workbookView xWindow="390" yWindow="390" windowWidth="20070" windowHeight="10140" xr2:uid="{00000000-000D-0000-FFFF-FFFF00000000}"/>
  </bookViews>
  <sheets>
    <sheet name="Симонтовка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9" i="1" l="1"/>
  <c r="H10" i="1"/>
  <c r="F9" i="1"/>
  <c r="D9" i="1"/>
  <c r="H18" i="1"/>
  <c r="H17" i="1"/>
  <c r="G19" i="1"/>
  <c r="G18" i="1" s="1"/>
  <c r="G21" i="1"/>
  <c r="G25" i="1"/>
  <c r="H25" i="1"/>
  <c r="G13" i="1"/>
  <c r="D18" i="1"/>
  <c r="E18" i="1"/>
  <c r="F18" i="1"/>
  <c r="H27" i="1" l="1"/>
  <c r="G24" i="1" l="1"/>
  <c r="G27" i="1"/>
  <c r="G26" i="1" s="1"/>
  <c r="G20" i="1"/>
  <c r="H26" i="1"/>
  <c r="H21" i="1"/>
  <c r="D26" i="1"/>
  <c r="D24" i="1"/>
  <c r="E24" i="1"/>
  <c r="F24" i="1"/>
  <c r="G17" i="1"/>
  <c r="G16" i="1" s="1"/>
  <c r="F26" i="1"/>
  <c r="E26" i="1"/>
  <c r="H29" i="1"/>
  <c r="H23" i="1"/>
  <c r="H15" i="1"/>
  <c r="H12" i="1"/>
  <c r="H11" i="1"/>
  <c r="H13" i="1"/>
  <c r="G29" i="1"/>
  <c r="G28" i="1" s="1"/>
  <c r="F28" i="1"/>
  <c r="F22" i="1"/>
  <c r="G15" i="1"/>
  <c r="G12" i="1"/>
  <c r="G11" i="1"/>
  <c r="G10" i="1"/>
  <c r="F14" i="1"/>
  <c r="F16" i="1"/>
  <c r="F20" i="1"/>
  <c r="E28" i="1"/>
  <c r="E22" i="1"/>
  <c r="E20" i="1"/>
  <c r="E16" i="1"/>
  <c r="E14" i="1"/>
  <c r="D28" i="1"/>
  <c r="D22" i="1"/>
  <c r="D20" i="1"/>
  <c r="D16" i="1"/>
  <c r="D14" i="1"/>
  <c r="E30" i="1" l="1"/>
  <c r="F30" i="1"/>
  <c r="D30" i="1"/>
  <c r="H28" i="1"/>
  <c r="G9" i="1"/>
  <c r="G14" i="1"/>
  <c r="H22" i="1"/>
  <c r="H16" i="1"/>
  <c r="H14" i="1"/>
  <c r="H9" i="1"/>
  <c r="H20" i="1"/>
  <c r="G22" i="1"/>
  <c r="G30" i="1" l="1"/>
  <c r="H30" i="1"/>
</calcChain>
</file>

<file path=xl/sharedStrings.xml><?xml version="1.0" encoding="utf-8"?>
<sst xmlns="http://schemas.openxmlformats.org/spreadsheetml/2006/main" count="76" uniqueCount="52">
  <si>
    <t>Наименование</t>
  </si>
  <si>
    <t>РЗ</t>
  </si>
  <si>
    <t>ПР</t>
  </si>
  <si>
    <t>рублей</t>
  </si>
  <si>
    <t>Общегосударственные вопросы</t>
  </si>
  <si>
    <t>01</t>
  </si>
  <si>
    <t>02</t>
  </si>
  <si>
    <t>04</t>
  </si>
  <si>
    <t>Обеспечение деятельности финансовых, налоговых и таможенных органов и органов финансового (финансово- бюджетного) надзора</t>
  </si>
  <si>
    <t>06</t>
  </si>
  <si>
    <t>Резервные фонды</t>
  </si>
  <si>
    <t>11</t>
  </si>
  <si>
    <t>Другие общегосударственные расходы</t>
  </si>
  <si>
    <t>13</t>
  </si>
  <si>
    <t>Национальная оборона</t>
  </si>
  <si>
    <t>Мобилизация и вневойсковая подготовка</t>
  </si>
  <si>
    <t>03</t>
  </si>
  <si>
    <t>Национальная безопасность и правоохранительная деятельность</t>
  </si>
  <si>
    <t>Обеспечение пожарной безопасности</t>
  </si>
  <si>
    <t>Жилищно- коммунальное хозяйство</t>
  </si>
  <si>
    <t>05</t>
  </si>
  <si>
    <t>Благоустройство</t>
  </si>
  <si>
    <t>Образование</t>
  </si>
  <si>
    <t>07</t>
  </si>
  <si>
    <t>Молодежная политика и оздоровление детей</t>
  </si>
  <si>
    <t>Массовый спорт</t>
  </si>
  <si>
    <t>Физическая культура и спорт</t>
  </si>
  <si>
    <t xml:space="preserve">Итого </t>
  </si>
  <si>
    <t>Процент исполнения сводной бюджетной росписи</t>
  </si>
  <si>
    <t>Процент исполнения к первоначально утвержденным ассигнованиям</t>
  </si>
  <si>
    <t>Причина отклонения кассового исполнения от первоначально утвержденного плана</t>
  </si>
  <si>
    <t>Функционирование Правительства  Российской Федерации, высших исполнительных органов государственной власти субъектов Российской Федерации, местных администраций</t>
  </si>
  <si>
    <t>10</t>
  </si>
  <si>
    <t>расходы запланированы не в полном объеме</t>
  </si>
  <si>
    <t>отсутствие расходов</t>
  </si>
  <si>
    <t>Социальная политика</t>
  </si>
  <si>
    <t>Пенсионное обеспечение</t>
  </si>
  <si>
    <t>08</t>
  </si>
  <si>
    <t>Культура</t>
  </si>
  <si>
    <t>Культура, кинемотография, средства массовой информации</t>
  </si>
  <si>
    <t>Национальная экономика</t>
  </si>
  <si>
    <t>Водное хозяйство</t>
  </si>
  <si>
    <t>сметы</t>
  </si>
  <si>
    <t>Бюджетные ассигнования, утвержденные сводной бюджетной росписью с учетом изменений</t>
  </si>
  <si>
    <t xml:space="preserve">                                                            </t>
  </si>
  <si>
    <t xml:space="preserve">                                               </t>
  </si>
  <si>
    <t xml:space="preserve">Сведения о фактически произведенных расходов по разделам и подразделам классификации расходов бюджета муниципального образования "Симонтовское сельское поселение, Мглинского района, Брянской области" в сравнении с первоначально утвержденным Решением о бюджете значениеями  за  2023 год </t>
  </si>
  <si>
    <t>Бюджетные ассигнования, утвержденные решением о бюджете от 16.12.2022                       г                             № 1/124 (первоначальные)</t>
  </si>
  <si>
    <t>расходы запланированы  в полном объеме</t>
  </si>
  <si>
    <t>расходы запланированы не вполном объеме</t>
  </si>
  <si>
    <t>смета</t>
  </si>
  <si>
    <t>Кассовое исполнение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</si>
</sst>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8"/>
  <sheetViews>
    <sheetView tabSelected="1" topLeftCell="A4" workbookViewId="0">
      <selection activeCell="D35" sqref="D35"/>
    </sheetView>
  </sheetViews>
  <sheetFormatPr defaultRowHeight="15" x14ac:dyDescent="0.25"/>
  <cols>
    <col min="1" max="1" width="38.42578125" customWidth="1"/>
    <col min="2" max="2" width="6.28515625" customWidth="1"/>
    <col min="3" max="3" width="6.140625" customWidth="1"/>
    <col min="4" max="4" width="12.85546875" customWidth="1"/>
    <col min="5" max="5" width="15.85546875" customWidth="1"/>
    <col min="6" max="6" width="14.85546875" customWidth="1"/>
    <col min="7" max="8" width="9.7109375" customWidth="1"/>
    <col min="9" max="9" width="21.28515625" customWidth="1"/>
  </cols>
  <sheetData>
    <row r="3" spans="1:11" ht="55.5" customHeight="1" x14ac:dyDescent="0.25">
      <c r="A3" s="26" t="s">
        <v>46</v>
      </c>
      <c r="B3" s="26"/>
      <c r="C3" s="26"/>
      <c r="D3" s="26"/>
      <c r="E3" s="26"/>
      <c r="F3" s="26"/>
      <c r="G3" s="26"/>
      <c r="H3" s="26"/>
      <c r="I3" s="26"/>
    </row>
    <row r="6" spans="1:11" x14ac:dyDescent="0.25">
      <c r="F6" s="2" t="s">
        <v>3</v>
      </c>
    </row>
    <row r="7" spans="1:11" ht="172.5" customHeight="1" x14ac:dyDescent="0.25">
      <c r="A7" s="1" t="s">
        <v>0</v>
      </c>
      <c r="B7" s="1" t="s">
        <v>1</v>
      </c>
      <c r="C7" s="1" t="s">
        <v>2</v>
      </c>
      <c r="D7" s="21" t="s">
        <v>47</v>
      </c>
      <c r="E7" s="1" t="s">
        <v>43</v>
      </c>
      <c r="F7" s="1" t="s">
        <v>51</v>
      </c>
      <c r="G7" s="1" t="s">
        <v>28</v>
      </c>
      <c r="H7" s="1" t="s">
        <v>29</v>
      </c>
      <c r="I7" s="1" t="s">
        <v>30</v>
      </c>
    </row>
    <row r="8" spans="1:1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11" x14ac:dyDescent="0.25">
      <c r="A9" s="4" t="s">
        <v>4</v>
      </c>
      <c r="B9" s="13" t="s">
        <v>5</v>
      </c>
      <c r="C9" s="13"/>
      <c r="D9" s="14">
        <f>D10+D11+D12+D13</f>
        <v>1812303</v>
      </c>
      <c r="E9" s="14">
        <f>E10+E11+E12+E13</f>
        <v>2091809.47</v>
      </c>
      <c r="F9" s="14">
        <f>F10+F11+F12+F13</f>
        <v>1902603.61</v>
      </c>
      <c r="G9" s="14">
        <f>F9/E9*100</f>
        <v>90.954919044323873</v>
      </c>
      <c r="H9" s="14">
        <f>F9/D9*100</f>
        <v>104.98264418256771</v>
      </c>
      <c r="I9" s="14"/>
      <c r="K9" t="s">
        <v>45</v>
      </c>
    </row>
    <row r="10" spans="1:11" ht="80.25" customHeight="1" x14ac:dyDescent="0.25">
      <c r="A10" s="6" t="s">
        <v>31</v>
      </c>
      <c r="B10" s="5" t="s">
        <v>5</v>
      </c>
      <c r="C10" s="5" t="s">
        <v>7</v>
      </c>
      <c r="D10" s="15">
        <v>1798254</v>
      </c>
      <c r="E10" s="15">
        <v>2077760.47</v>
      </c>
      <c r="F10" s="15">
        <v>1898554.61</v>
      </c>
      <c r="G10" s="15">
        <f>F10/E10*100</f>
        <v>91.375047192037499</v>
      </c>
      <c r="H10" s="15">
        <f>F10/D10*100</f>
        <v>105.57766644756525</v>
      </c>
      <c r="I10" s="16" t="s">
        <v>33</v>
      </c>
    </row>
    <row r="11" spans="1:11" ht="60" x14ac:dyDescent="0.25">
      <c r="A11" s="6" t="s">
        <v>8</v>
      </c>
      <c r="B11" s="5" t="s">
        <v>5</v>
      </c>
      <c r="C11" s="5" t="s">
        <v>9</v>
      </c>
      <c r="D11" s="15">
        <v>4049</v>
      </c>
      <c r="E11" s="15">
        <v>4049</v>
      </c>
      <c r="F11" s="15">
        <v>4049</v>
      </c>
      <c r="G11" s="15">
        <f>F11/E11*100</f>
        <v>100</v>
      </c>
      <c r="H11" s="15">
        <f t="shared" ref="H11:H28" si="0">F11/D11*100</f>
        <v>100</v>
      </c>
      <c r="I11" s="15" t="s">
        <v>44</v>
      </c>
    </row>
    <row r="12" spans="1:11" ht="21.75" customHeight="1" x14ac:dyDescent="0.25">
      <c r="A12" s="7" t="s">
        <v>10</v>
      </c>
      <c r="B12" s="5" t="s">
        <v>5</v>
      </c>
      <c r="C12" s="5" t="s">
        <v>11</v>
      </c>
      <c r="D12" s="15">
        <v>10000</v>
      </c>
      <c r="E12" s="15">
        <v>10000</v>
      </c>
      <c r="F12" s="15">
        <v>0</v>
      </c>
      <c r="G12" s="15">
        <f>IF(F12=0,0,ROUND(F12/E12*100,1))</f>
        <v>0</v>
      </c>
      <c r="H12" s="15">
        <f>IF(F12=0,0,ROUND(F12/D12*100,1))</f>
        <v>0</v>
      </c>
      <c r="I12" s="17"/>
    </row>
    <row r="13" spans="1:11" ht="49.5" customHeight="1" x14ac:dyDescent="0.25">
      <c r="A13" s="18" t="s">
        <v>12</v>
      </c>
      <c r="B13" s="5" t="s">
        <v>5</v>
      </c>
      <c r="C13" s="5" t="s">
        <v>13</v>
      </c>
      <c r="D13" s="15">
        <v>0</v>
      </c>
      <c r="E13" s="15">
        <v>0</v>
      </c>
      <c r="F13" s="15">
        <v>0</v>
      </c>
      <c r="G13" s="15" t="e">
        <f>F13/E13*100</f>
        <v>#DIV/0!</v>
      </c>
      <c r="H13" s="15" t="e">
        <f t="shared" si="0"/>
        <v>#DIV/0!</v>
      </c>
      <c r="I13" s="16"/>
    </row>
    <row r="14" spans="1:11" x14ac:dyDescent="0.25">
      <c r="A14" s="8" t="s">
        <v>14</v>
      </c>
      <c r="B14" s="13" t="s">
        <v>6</v>
      </c>
      <c r="C14" s="13"/>
      <c r="D14" s="14">
        <f>D15</f>
        <v>287372</v>
      </c>
      <c r="E14" s="14">
        <f>E15</f>
        <v>287372</v>
      </c>
      <c r="F14" s="14">
        <f>F15</f>
        <v>287372</v>
      </c>
      <c r="G14" s="14">
        <f t="shared" ref="G14:G15" si="1">F14/E14*100</f>
        <v>100</v>
      </c>
      <c r="H14" s="14">
        <f t="shared" si="0"/>
        <v>100</v>
      </c>
      <c r="I14" s="14"/>
    </row>
    <row r="15" spans="1:11" ht="45" x14ac:dyDescent="0.25">
      <c r="A15" s="7" t="s">
        <v>15</v>
      </c>
      <c r="B15" s="5" t="s">
        <v>6</v>
      </c>
      <c r="C15" s="5" t="s">
        <v>16</v>
      </c>
      <c r="D15" s="15">
        <v>287372</v>
      </c>
      <c r="E15" s="15">
        <v>287372</v>
      </c>
      <c r="F15" s="15">
        <v>287372</v>
      </c>
      <c r="G15" s="15">
        <f t="shared" si="1"/>
        <v>100</v>
      </c>
      <c r="H15" s="15">
        <f t="shared" si="0"/>
        <v>100</v>
      </c>
      <c r="I15" s="16" t="s">
        <v>48</v>
      </c>
    </row>
    <row r="16" spans="1:11" ht="28.5" x14ac:dyDescent="0.25">
      <c r="A16" s="9" t="s">
        <v>17</v>
      </c>
      <c r="B16" s="13" t="s">
        <v>16</v>
      </c>
      <c r="C16" s="13"/>
      <c r="D16" s="14">
        <f>D17</f>
        <v>2296</v>
      </c>
      <c r="E16" s="14">
        <f>E17</f>
        <v>7800</v>
      </c>
      <c r="F16" s="14">
        <f>F17</f>
        <v>7150</v>
      </c>
      <c r="G16" s="14">
        <f>G17</f>
        <v>91.7</v>
      </c>
      <c r="H16" s="14">
        <f t="shared" si="0"/>
        <v>311.41114982578398</v>
      </c>
      <c r="I16" s="14"/>
    </row>
    <row r="17" spans="1:9" ht="45" x14ac:dyDescent="0.25">
      <c r="A17" s="18" t="s">
        <v>18</v>
      </c>
      <c r="B17" s="5" t="s">
        <v>16</v>
      </c>
      <c r="C17" s="5" t="s">
        <v>32</v>
      </c>
      <c r="D17" s="15">
        <v>2296</v>
      </c>
      <c r="E17" s="15">
        <v>7800</v>
      </c>
      <c r="F17" s="15">
        <v>7150</v>
      </c>
      <c r="G17" s="15">
        <f>IF(F17=0,0,ROUND(F17/E17*100,1))</f>
        <v>91.7</v>
      </c>
      <c r="H17" s="15">
        <f>F17/D17*100</f>
        <v>311.41114982578398</v>
      </c>
      <c r="I17" s="16" t="s">
        <v>33</v>
      </c>
    </row>
    <row r="18" spans="1:9" ht="15.75" x14ac:dyDescent="0.25">
      <c r="A18" s="24" t="s">
        <v>40</v>
      </c>
      <c r="B18" s="13" t="s">
        <v>7</v>
      </c>
      <c r="C18" s="5"/>
      <c r="D18" s="14">
        <f>D19</f>
        <v>268315</v>
      </c>
      <c r="E18" s="14">
        <f>E19</f>
        <v>17813170.030000001</v>
      </c>
      <c r="F18" s="14">
        <f>F19</f>
        <v>17813170.030000001</v>
      </c>
      <c r="G18" s="14">
        <f>G19</f>
        <v>100</v>
      </c>
      <c r="H18" s="14">
        <f>H19</f>
        <v>0</v>
      </c>
      <c r="I18" s="17"/>
    </row>
    <row r="19" spans="1:9" ht="15.75" x14ac:dyDescent="0.25">
      <c r="A19" s="25" t="s">
        <v>41</v>
      </c>
      <c r="B19" s="5" t="s">
        <v>7</v>
      </c>
      <c r="C19" s="5" t="s">
        <v>9</v>
      </c>
      <c r="D19" s="15">
        <v>268315</v>
      </c>
      <c r="E19" s="15">
        <v>17813170.030000001</v>
      </c>
      <c r="F19" s="15">
        <v>17813170.030000001</v>
      </c>
      <c r="G19" s="15">
        <f>IF(F19=0,0,ROUND(F19/E19*100,1))</f>
        <v>100</v>
      </c>
      <c r="H19" s="15">
        <v>0</v>
      </c>
      <c r="I19" s="17" t="s">
        <v>42</v>
      </c>
    </row>
    <row r="20" spans="1:9" x14ac:dyDescent="0.25">
      <c r="A20" s="8" t="s">
        <v>19</v>
      </c>
      <c r="B20" s="13" t="s">
        <v>20</v>
      </c>
      <c r="C20" s="13"/>
      <c r="D20" s="14">
        <f>D21</f>
        <v>48587.69</v>
      </c>
      <c r="E20" s="14">
        <f>E21</f>
        <v>688415.27</v>
      </c>
      <c r="F20" s="14">
        <f>F21</f>
        <v>657250.69999999995</v>
      </c>
      <c r="G20" s="14">
        <f>G21</f>
        <v>95.5</v>
      </c>
      <c r="H20" s="14">
        <f t="shared" si="0"/>
        <v>1352.7103264221862</v>
      </c>
      <c r="I20" s="14"/>
    </row>
    <row r="21" spans="1:9" ht="45" x14ac:dyDescent="0.25">
      <c r="A21" s="7" t="s">
        <v>21</v>
      </c>
      <c r="B21" s="5" t="s">
        <v>20</v>
      </c>
      <c r="C21" s="5" t="s">
        <v>16</v>
      </c>
      <c r="D21" s="15">
        <v>48587.69</v>
      </c>
      <c r="E21" s="15">
        <v>688415.27</v>
      </c>
      <c r="F21" s="15">
        <v>657250.69999999995</v>
      </c>
      <c r="G21" s="15">
        <f>IF(F21=0,0,ROUND(F21/E21*100,1))</f>
        <v>95.5</v>
      </c>
      <c r="H21" s="15">
        <f>F21/D21*100</f>
        <v>1352.7103264221862</v>
      </c>
      <c r="I21" s="16" t="s">
        <v>33</v>
      </c>
    </row>
    <row r="22" spans="1:9" x14ac:dyDescent="0.25">
      <c r="A22" s="8" t="s">
        <v>22</v>
      </c>
      <c r="B22" s="5" t="s">
        <v>23</v>
      </c>
      <c r="C22" s="5"/>
      <c r="D22" s="14">
        <f>D23</f>
        <v>2518</v>
      </c>
      <c r="E22" s="14">
        <f>E23</f>
        <v>2518</v>
      </c>
      <c r="F22" s="14">
        <f>F23</f>
        <v>0</v>
      </c>
      <c r="G22" s="14">
        <f>G23</f>
        <v>0</v>
      </c>
      <c r="H22" s="14">
        <f t="shared" si="0"/>
        <v>0</v>
      </c>
      <c r="I22" s="17"/>
    </row>
    <row r="23" spans="1:9" x14ac:dyDescent="0.25">
      <c r="A23" s="7" t="s">
        <v>24</v>
      </c>
      <c r="B23" s="5" t="s">
        <v>23</v>
      </c>
      <c r="C23" s="5" t="s">
        <v>23</v>
      </c>
      <c r="D23" s="15">
        <v>2518</v>
      </c>
      <c r="E23" s="15">
        <v>2518</v>
      </c>
      <c r="F23" s="15">
        <v>0</v>
      </c>
      <c r="G23" s="15">
        <v>0</v>
      </c>
      <c r="H23" s="15">
        <f>IF(F23=0,0,ROUND(F23/D23*100,1))</f>
        <v>0</v>
      </c>
      <c r="I23" s="17" t="s">
        <v>34</v>
      </c>
    </row>
    <row r="24" spans="1:9" ht="28.5" x14ac:dyDescent="0.25">
      <c r="A24" s="19" t="s">
        <v>39</v>
      </c>
      <c r="B24" s="13" t="s">
        <v>37</v>
      </c>
      <c r="C24" s="13"/>
      <c r="D24" s="14">
        <f>D25</f>
        <v>0</v>
      </c>
      <c r="E24" s="14">
        <f>E25</f>
        <v>0</v>
      </c>
      <c r="F24" s="14">
        <f>F25</f>
        <v>0</v>
      </c>
      <c r="G24" s="14">
        <f>G25</f>
        <v>0</v>
      </c>
      <c r="H24" s="14"/>
      <c r="I24" s="17"/>
    </row>
    <row r="25" spans="1:9" x14ac:dyDescent="0.25">
      <c r="A25" s="20" t="s">
        <v>38</v>
      </c>
      <c r="B25" s="5" t="s">
        <v>37</v>
      </c>
      <c r="C25" s="5" t="s">
        <v>5</v>
      </c>
      <c r="D25" s="15">
        <v>0</v>
      </c>
      <c r="E25" s="15">
        <v>0</v>
      </c>
      <c r="F25" s="15">
        <v>0</v>
      </c>
      <c r="G25" s="15">
        <f>IF(F25=0,0,ROUND(F25/E25*100,1))</f>
        <v>0</v>
      </c>
      <c r="H25" s="15">
        <f>IF(F25=0,0,ROUND(F25/D25*100,1))</f>
        <v>0</v>
      </c>
      <c r="I25" s="22"/>
    </row>
    <row r="26" spans="1:9" x14ac:dyDescent="0.25">
      <c r="A26" s="8" t="s">
        <v>35</v>
      </c>
      <c r="B26" s="13" t="s">
        <v>32</v>
      </c>
      <c r="C26" s="13"/>
      <c r="D26" s="14">
        <f>D27</f>
        <v>481228.28</v>
      </c>
      <c r="E26" s="14">
        <f>E27</f>
        <v>687357.69</v>
      </c>
      <c r="F26" s="14">
        <f>F27</f>
        <v>687357.69</v>
      </c>
      <c r="G26" s="14">
        <f>G27</f>
        <v>100</v>
      </c>
      <c r="H26" s="14">
        <f>H27</f>
        <v>142.83401839974991</v>
      </c>
      <c r="I26" s="17"/>
    </row>
    <row r="27" spans="1:9" ht="45" x14ac:dyDescent="0.25">
      <c r="A27" s="7" t="s">
        <v>36</v>
      </c>
      <c r="B27" s="5" t="s">
        <v>32</v>
      </c>
      <c r="C27" s="5" t="s">
        <v>5</v>
      </c>
      <c r="D27" s="15">
        <v>481228.28</v>
      </c>
      <c r="E27" s="15">
        <v>687357.69</v>
      </c>
      <c r="F27" s="15">
        <v>687357.69</v>
      </c>
      <c r="G27" s="15">
        <f>F27/E27*100</f>
        <v>100</v>
      </c>
      <c r="H27" s="23">
        <f>F27/D27*100</f>
        <v>142.83401839974991</v>
      </c>
      <c r="I27" s="16" t="s">
        <v>49</v>
      </c>
    </row>
    <row r="28" spans="1:9" x14ac:dyDescent="0.25">
      <c r="A28" s="4" t="s">
        <v>26</v>
      </c>
      <c r="B28" s="13" t="s">
        <v>11</v>
      </c>
      <c r="C28" s="13"/>
      <c r="D28" s="14">
        <f>D29</f>
        <v>2575521.0299999998</v>
      </c>
      <c r="E28" s="14">
        <f>E29</f>
        <v>3070471</v>
      </c>
      <c r="F28" s="14">
        <f>F29</f>
        <v>3065720</v>
      </c>
      <c r="G28" s="14">
        <f>G29</f>
        <v>99.8</v>
      </c>
      <c r="H28" s="14">
        <f t="shared" si="0"/>
        <v>119.03300203299058</v>
      </c>
      <c r="I28" s="14"/>
    </row>
    <row r="29" spans="1:9" x14ac:dyDescent="0.25">
      <c r="A29" s="3" t="s">
        <v>25</v>
      </c>
      <c r="B29" s="5" t="s">
        <v>11</v>
      </c>
      <c r="C29" s="5" t="s">
        <v>6</v>
      </c>
      <c r="D29" s="15">
        <v>2575521.0299999998</v>
      </c>
      <c r="E29" s="15">
        <v>3070471</v>
      </c>
      <c r="F29" s="15">
        <v>3065720</v>
      </c>
      <c r="G29" s="15">
        <f>IF(F29=0,0,ROUND(F29/E29*100,1))</f>
        <v>99.8</v>
      </c>
      <c r="H29" s="15">
        <f>IF(F29=0,0,ROUND(F29/D29*100,1))</f>
        <v>119</v>
      </c>
      <c r="I29" s="17" t="s">
        <v>50</v>
      </c>
    </row>
    <row r="30" spans="1:9" x14ac:dyDescent="0.25">
      <c r="A30" s="11" t="s">
        <v>27</v>
      </c>
      <c r="B30" s="4"/>
      <c r="C30" s="4"/>
      <c r="D30" s="14">
        <f>D9+D14+D16+D20+D22+D26+D28+D18</f>
        <v>5478141</v>
      </c>
      <c r="E30" s="14">
        <f>E9+E14+E16+E18+E20+E22+E24+E26+E28</f>
        <v>24648913.460000001</v>
      </c>
      <c r="F30" s="14">
        <f>F9+F14+F16+F18+F20+F22+F24+F26+F28</f>
        <v>24420624.030000001</v>
      </c>
      <c r="G30" s="14">
        <f>F30/E30*100</f>
        <v>99.073835727605328</v>
      </c>
      <c r="H30" s="14">
        <f>F30/D30*100</f>
        <v>445.78304994340232</v>
      </c>
      <c r="I30" s="14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</sheetData>
  <mergeCells count="1">
    <mergeCell ref="A3:I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Симонтовка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PK</cp:lastModifiedBy>
  <cp:lastPrinted>2024-02-15T12:06:41Z</cp:lastPrinted>
  <dcterms:created xsi:type="dcterms:W3CDTF">2020-02-28T06:11:42Z</dcterms:created>
  <dcterms:modified xsi:type="dcterms:W3CDTF">2024-05-30T06:04:33Z</dcterms:modified>
</cp:coreProperties>
</file>