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35" windowWidth="17520" windowHeight="10500"/>
  </bookViews>
  <sheets>
    <sheet name="data" sheetId="1" r:id="rId1"/>
  </sheets>
  <definedNames>
    <definedName name="_xlnm._FilterDatabase" localSheetId="0" hidden="1">data!$A$3:$K$49</definedName>
    <definedName name="_xlnm.Print_Titles" localSheetId="0">data!$3:$3</definedName>
  </definedNames>
  <calcPr calcId="145621"/>
</workbook>
</file>

<file path=xl/calcChain.xml><?xml version="1.0" encoding="utf-8"?>
<calcChain xmlns="http://schemas.openxmlformats.org/spreadsheetml/2006/main">
  <c r="J43" i="1" l="1"/>
  <c r="H47" i="1" l="1"/>
  <c r="H40" i="1"/>
  <c r="I40" i="1"/>
  <c r="H16" i="1"/>
  <c r="K46" i="1" l="1"/>
  <c r="J46" i="1"/>
  <c r="G46" i="1"/>
  <c r="E46" i="1"/>
  <c r="D46" i="1"/>
  <c r="H9" i="1"/>
  <c r="E23" i="1" l="1"/>
  <c r="J27" i="1" l="1"/>
  <c r="K38" i="1"/>
  <c r="J38" i="1"/>
  <c r="E43" i="1"/>
  <c r="E38" i="1"/>
  <c r="E35" i="1"/>
  <c r="E29" i="1"/>
  <c r="E27" i="1"/>
  <c r="E18" i="1"/>
  <c r="E15" i="1"/>
  <c r="E13" i="1"/>
  <c r="E4" i="1"/>
  <c r="G38" i="1"/>
  <c r="D38" i="1"/>
  <c r="D43" i="1"/>
  <c r="D35" i="1"/>
  <c r="D29" i="1"/>
  <c r="D27" i="1"/>
  <c r="D23" i="1"/>
  <c r="D18" i="1"/>
  <c r="D15" i="1"/>
  <c r="D13" i="1"/>
  <c r="D4" i="1"/>
  <c r="D49" i="1" l="1"/>
  <c r="E49" i="1"/>
  <c r="K43" i="1"/>
  <c r="K35" i="1"/>
  <c r="J35" i="1"/>
  <c r="K29" i="1"/>
  <c r="J29" i="1"/>
  <c r="K27" i="1"/>
  <c r="K23" i="1"/>
  <c r="J23" i="1"/>
  <c r="K18" i="1"/>
  <c r="J18" i="1"/>
  <c r="K15" i="1"/>
  <c r="J15" i="1"/>
  <c r="K13" i="1"/>
  <c r="J13" i="1"/>
  <c r="K4" i="1"/>
  <c r="J4" i="1"/>
  <c r="G43" i="1"/>
  <c r="G49" i="1" s="1"/>
  <c r="G35" i="1"/>
  <c r="G29" i="1"/>
  <c r="G27" i="1"/>
  <c r="G23" i="1"/>
  <c r="G18" i="1"/>
  <c r="G15" i="1"/>
  <c r="G13" i="1"/>
  <c r="G4" i="1"/>
  <c r="K49" i="1" l="1"/>
  <c r="J49" i="1"/>
  <c r="I48" i="1"/>
  <c r="I47" i="1"/>
  <c r="I46" i="1"/>
  <c r="I45" i="1"/>
  <c r="I44" i="1"/>
  <c r="I43" i="1"/>
  <c r="I42" i="1"/>
  <c r="I4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I7" i="1"/>
  <c r="I6" i="1"/>
  <c r="I5" i="1"/>
  <c r="I4" i="1"/>
  <c r="H48" i="1"/>
  <c r="H46" i="1"/>
  <c r="H45" i="1"/>
  <c r="H44" i="1"/>
  <c r="H43" i="1"/>
  <c r="H42" i="1"/>
  <c r="H41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5" i="1"/>
  <c r="H14" i="1"/>
  <c r="H13" i="1"/>
  <c r="H12" i="1"/>
  <c r="H10" i="1"/>
  <c r="H8" i="1"/>
  <c r="H7" i="1"/>
  <c r="H6" i="1"/>
  <c r="H5" i="1"/>
  <c r="H4" i="1"/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I49" i="1" l="1"/>
  <c r="H49" i="1"/>
  <c r="F49" i="1"/>
</calcChain>
</file>

<file path=xl/sharedStrings.xml><?xml version="1.0" encoding="utf-8"?>
<sst xmlns="http://schemas.openxmlformats.org/spreadsheetml/2006/main" count="149" uniqueCount="73">
  <si>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</si>
  <si>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</si>
  <si>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</si>
  <si>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</si>
  <si>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</si>
  <si>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</si>
  <si>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</si>
  <si>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</si>
  <si>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</si>
  <si>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</si>
  <si>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</si>
  <si>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</si>
  <si>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</si>
  <si>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</si>
  <si>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</si>
  <si>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</si>
  <si>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</si>
  <si>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</si>
  <si>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</si>
  <si>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</si>
  <si>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</si>
  <si>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</si>
  <si>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</si>
  <si>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</si>
  <si>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</si>
  <si>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</si>
  <si>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</si>
  <si>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</si>
  <si>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</si>
  <si>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</si>
  <si>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</si>
  <si>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</si>
  <si>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</si>
  <si>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</si>
  <si>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</si>
  <si>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</si>
  <si>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</si>
  <si>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</si>
  <si>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</si>
  <si>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</si>
  <si>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</si>
  <si>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</si>
  <si>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</si>
  <si>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</si>
  <si>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</si>
  <si>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</si>
  <si>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</si>
  <si>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</si>
  <si>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</si>
  <si>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</si>
  <si>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</si>
  <si>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</si>
  <si>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</si>
  <si>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</si>
  <si>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</si>
  <si>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</si>
  <si>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</si>
  <si>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</si>
  <si>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</si>
  <si>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</si>
  <si>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</si>
  <si>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Темп к отчетному году</t>
  </si>
  <si>
    <t>Темп к ожидаемой оценке исполнения</t>
  </si>
  <si>
    <t>Дополнительное образование детей</t>
  </si>
  <si>
    <t>Сведения о расходах бюджета по разделам и подразделам классификации расходов</t>
  </si>
  <si>
    <t>00</t>
  </si>
  <si>
    <t>рублей</t>
  </si>
  <si>
    <t>2022 год (план)</t>
  </si>
  <si>
    <t>Другие вопросы в области жилищно-коммунального хозяйства</t>
  </si>
  <si>
    <t>2023 год (план)</t>
  </si>
  <si>
    <t>2020 год (кассовое исполнение)</t>
  </si>
  <si>
    <t>2021 год (оценка исполнения)</t>
  </si>
  <si>
    <t>2024 год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</si>
</sst>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2"/>
  <sheetViews>
    <sheetView tabSelected="1" zoomScale="80" zoomScaleNormal="80" zoomScaleSheetLayoutView="100" workbookViewId="0">
      <pane ySplit="3" topLeftCell="A4" activePane="bottomLeft" state="frozen"/>
      <selection pane="bottomLeft" activeCell="E4" sqref="E4:E12"/>
    </sheetView>
  </sheetViews>
  <sheetFormatPr defaultRowHeight="15.75" x14ac:dyDescent="0.25"/>
  <cols>
    <col min="1" max="1" width="71.42578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0" customWidth="1"/>
    <col min="8" max="8" width="19" style="3" customWidth="1"/>
    <col min="9" max="9" width="21.28515625" style="3" customWidth="1"/>
    <col min="10" max="11" width="24.42578125" style="30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 x14ac:dyDescent="0.25">
      <c r="A1" s="32" t="s">
        <v>64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36.75" customHeight="1" x14ac:dyDescent="0.25">
      <c r="A2" s="19"/>
      <c r="B2" s="19"/>
      <c r="C2" s="19"/>
      <c r="D2" s="19"/>
      <c r="E2" s="19"/>
      <c r="F2" s="19"/>
      <c r="G2" s="28"/>
      <c r="H2" s="19"/>
      <c r="I2" s="19"/>
      <c r="J2" s="28"/>
      <c r="K2" s="31" t="s">
        <v>66</v>
      </c>
    </row>
    <row r="3" spans="1:11" ht="89.25" customHeight="1" x14ac:dyDescent="0.25">
      <c r="A3" s="4" t="s">
        <v>0</v>
      </c>
      <c r="B3" s="4" t="s">
        <v>1</v>
      </c>
      <c r="C3" s="4" t="s">
        <v>2</v>
      </c>
      <c r="D3" s="4" t="s">
        <v>70</v>
      </c>
      <c r="E3" s="20" t="s">
        <v>71</v>
      </c>
      <c r="F3" s="5" t="s">
        <v>61</v>
      </c>
      <c r="G3" s="20" t="s">
        <v>67</v>
      </c>
      <c r="H3" s="20" t="s">
        <v>61</v>
      </c>
      <c r="I3" s="20" t="s">
        <v>62</v>
      </c>
      <c r="J3" s="20" t="s">
        <v>69</v>
      </c>
      <c r="K3" s="20" t="s">
        <v>72</v>
      </c>
    </row>
    <row r="4" spans="1:11" ht="30" customHeight="1" x14ac:dyDescent="0.25">
      <c r="A4" s="6" t="s">
        <v>3</v>
      </c>
      <c r="B4" s="7" t="s">
        <v>4</v>
      </c>
      <c r="C4" s="8" t="s">
        <v>65</v>
      </c>
      <c r="D4" s="23">
        <f>D5+D6+D7+D8+D9+D10+D11+D12</f>
        <v>31117569.830000002</v>
      </c>
      <c r="E4" s="21">
        <f>E5+E6+E7+E8+E9+E10+E11+E12</f>
        <v>38251499.609999999</v>
      </c>
      <c r="F4" s="9">
        <f>IFERROR(E4/D4,"-")</f>
        <v>1.229257291587156</v>
      </c>
      <c r="G4" s="21">
        <f>G5+G6+G7+G8+G9+G10+G11+G12</f>
        <v>37521640</v>
      </c>
      <c r="H4" s="24">
        <f>IFERROR(G4/D4,"-")</f>
        <v>1.2058023876860051</v>
      </c>
      <c r="I4" s="24">
        <f>IFERROR(G4/E4,"=")</f>
        <v>0.98091945106881007</v>
      </c>
      <c r="J4" s="23">
        <f t="shared" ref="J4:K4" si="0">J5+J6+J7+J8+J9+J10+J11+J12</f>
        <v>39958472</v>
      </c>
      <c r="K4" s="23">
        <f t="shared" si="0"/>
        <v>43160985</v>
      </c>
    </row>
    <row r="5" spans="1:11" ht="37.5" x14ac:dyDescent="0.25">
      <c r="A5" s="10" t="s">
        <v>5</v>
      </c>
      <c r="B5" s="4" t="s">
        <v>4</v>
      </c>
      <c r="C5" s="4" t="s">
        <v>6</v>
      </c>
      <c r="D5" s="27">
        <v>1160299.8400000001</v>
      </c>
      <c r="E5" s="22">
        <v>1573350.21</v>
      </c>
      <c r="F5" s="11">
        <f t="shared" ref="F5:F45" si="1">IFERROR(E5/D5,"-")</f>
        <v>1.3559858889578058</v>
      </c>
      <c r="G5" s="22">
        <v>1659933</v>
      </c>
      <c r="H5" s="25">
        <f t="shared" ref="H5:H44" si="2">IFERROR(G5/D5,"-")</f>
        <v>1.4306069369103764</v>
      </c>
      <c r="I5" s="25">
        <f t="shared" ref="I5:I44" si="3">IFERROR(G5/E5,"=")</f>
        <v>1.0550308440229592</v>
      </c>
      <c r="J5" s="22">
        <v>1659933</v>
      </c>
      <c r="K5" s="22">
        <v>1659933</v>
      </c>
    </row>
    <row r="6" spans="1:11" ht="56.25" x14ac:dyDescent="0.25">
      <c r="A6" s="10" t="s">
        <v>7</v>
      </c>
      <c r="B6" s="4" t="s">
        <v>4</v>
      </c>
      <c r="C6" s="4" t="s">
        <v>8</v>
      </c>
      <c r="D6" s="27">
        <v>383145.58</v>
      </c>
      <c r="E6" s="22">
        <v>698557</v>
      </c>
      <c r="F6" s="11">
        <f t="shared" si="1"/>
        <v>1.8232156038443663</v>
      </c>
      <c r="G6" s="22">
        <v>733571</v>
      </c>
      <c r="H6" s="25">
        <f t="shared" si="2"/>
        <v>1.9146012332962317</v>
      </c>
      <c r="I6" s="25">
        <f t="shared" si="3"/>
        <v>1.0501233256556015</v>
      </c>
      <c r="J6" s="26">
        <v>733571</v>
      </c>
      <c r="K6" s="26">
        <v>733571</v>
      </c>
    </row>
    <row r="7" spans="1:11" ht="75" x14ac:dyDescent="0.25">
      <c r="A7" s="10" t="s">
        <v>9</v>
      </c>
      <c r="B7" s="4" t="s">
        <v>4</v>
      </c>
      <c r="C7" s="4" t="s">
        <v>10</v>
      </c>
      <c r="D7" s="27">
        <v>17794039.460000001</v>
      </c>
      <c r="E7" s="22">
        <v>23143303.399999999</v>
      </c>
      <c r="F7" s="11">
        <f t="shared" si="1"/>
        <v>1.3006211125936211</v>
      </c>
      <c r="G7" s="22">
        <v>22349656</v>
      </c>
      <c r="H7" s="25">
        <f t="shared" si="2"/>
        <v>1.2560192445476346</v>
      </c>
      <c r="I7" s="25">
        <f t="shared" si="3"/>
        <v>0.96570725508442334</v>
      </c>
      <c r="J7" s="26">
        <v>22349656</v>
      </c>
      <c r="K7" s="26">
        <v>22349656</v>
      </c>
    </row>
    <row r="8" spans="1:11" ht="18.75" x14ac:dyDescent="0.25">
      <c r="A8" s="10" t="s">
        <v>11</v>
      </c>
      <c r="B8" s="4" t="s">
        <v>4</v>
      </c>
      <c r="C8" s="4" t="s">
        <v>12</v>
      </c>
      <c r="D8" s="27">
        <v>6640</v>
      </c>
      <c r="E8" s="22">
        <v>4535</v>
      </c>
      <c r="F8" s="11">
        <f t="shared" si="1"/>
        <v>0.68298192771084343</v>
      </c>
      <c r="G8" s="22">
        <v>25178</v>
      </c>
      <c r="H8" s="25">
        <f t="shared" si="2"/>
        <v>3.7918674698795183</v>
      </c>
      <c r="I8" s="25">
        <f t="shared" si="3"/>
        <v>5.5519294377067254</v>
      </c>
      <c r="J8" s="26">
        <v>1499</v>
      </c>
      <c r="K8" s="26">
        <v>1332</v>
      </c>
    </row>
    <row r="9" spans="1:11" ht="56.25" x14ac:dyDescent="0.25">
      <c r="A9" s="10" t="s">
        <v>13</v>
      </c>
      <c r="B9" s="4" t="s">
        <v>4</v>
      </c>
      <c r="C9" s="4" t="s">
        <v>14</v>
      </c>
      <c r="D9" s="27">
        <v>5171939.84</v>
      </c>
      <c r="E9" s="22">
        <v>5621707</v>
      </c>
      <c r="F9" s="11">
        <f t="shared" si="1"/>
        <v>1.0869629527631939</v>
      </c>
      <c r="G9" s="22">
        <v>5747018</v>
      </c>
      <c r="H9" s="25">
        <f t="shared" si="2"/>
        <v>1.1111919662236442</v>
      </c>
      <c r="I9" s="25">
        <f t="shared" si="3"/>
        <v>1.0222905605005739</v>
      </c>
      <c r="J9" s="26">
        <v>5747018</v>
      </c>
      <c r="K9" s="26">
        <v>5747018</v>
      </c>
    </row>
    <row r="10" spans="1:11" ht="18.75" x14ac:dyDescent="0.25">
      <c r="A10" s="10" t="s">
        <v>15</v>
      </c>
      <c r="B10" s="4" t="s">
        <v>4</v>
      </c>
      <c r="C10" s="4" t="s">
        <v>16</v>
      </c>
      <c r="D10" s="27">
        <v>7724</v>
      </c>
      <c r="E10" s="22">
        <v>0</v>
      </c>
      <c r="F10" s="11">
        <f t="shared" si="1"/>
        <v>0</v>
      </c>
      <c r="G10" s="22">
        <v>0</v>
      </c>
      <c r="H10" s="25">
        <f t="shared" si="2"/>
        <v>0</v>
      </c>
      <c r="I10" s="25" t="str">
        <f t="shared" si="3"/>
        <v>=</v>
      </c>
      <c r="J10" s="26">
        <v>0</v>
      </c>
      <c r="K10" s="26">
        <v>0</v>
      </c>
    </row>
    <row r="11" spans="1:11" ht="18.75" x14ac:dyDescent="0.25">
      <c r="A11" s="10" t="s">
        <v>17</v>
      </c>
      <c r="B11" s="4" t="s">
        <v>4</v>
      </c>
      <c r="C11" s="4" t="s">
        <v>18</v>
      </c>
      <c r="D11" s="27">
        <v>0</v>
      </c>
      <c r="E11" s="22">
        <v>160000</v>
      </c>
      <c r="F11" s="11" t="str">
        <f t="shared" si="1"/>
        <v>-</v>
      </c>
      <c r="G11" s="22">
        <v>100000</v>
      </c>
      <c r="H11" s="25">
        <v>0</v>
      </c>
      <c r="I11" s="25">
        <v>0</v>
      </c>
      <c r="J11" s="26">
        <v>100000</v>
      </c>
      <c r="K11" s="26">
        <v>100000</v>
      </c>
    </row>
    <row r="12" spans="1:11" ht="18.75" x14ac:dyDescent="0.25">
      <c r="A12" s="10" t="s">
        <v>19</v>
      </c>
      <c r="B12" s="4" t="s">
        <v>4</v>
      </c>
      <c r="C12" s="4" t="s">
        <v>20</v>
      </c>
      <c r="D12" s="27">
        <v>6593781.1100000003</v>
      </c>
      <c r="E12" s="22">
        <v>7050047</v>
      </c>
      <c r="F12" s="11">
        <f t="shared" si="1"/>
        <v>1.0691963961782165</v>
      </c>
      <c r="G12" s="22">
        <v>6906284</v>
      </c>
      <c r="H12" s="25">
        <f t="shared" si="2"/>
        <v>1.0473935796148985</v>
      </c>
      <c r="I12" s="25">
        <f t="shared" si="3"/>
        <v>0.97960822105157597</v>
      </c>
      <c r="J12" s="26">
        <v>9366795</v>
      </c>
      <c r="K12" s="26">
        <v>12569475</v>
      </c>
    </row>
    <row r="13" spans="1:11" ht="18.75" x14ac:dyDescent="0.25">
      <c r="A13" s="6" t="s">
        <v>21</v>
      </c>
      <c r="B13" s="7" t="s">
        <v>6</v>
      </c>
      <c r="C13" s="8" t="s">
        <v>65</v>
      </c>
      <c r="D13" s="23">
        <f>D14</f>
        <v>1555484</v>
      </c>
      <c r="E13" s="21">
        <f>E14</f>
        <v>1554627</v>
      </c>
      <c r="F13" s="9">
        <f t="shared" si="1"/>
        <v>0.99944904608469132</v>
      </c>
      <c r="G13" s="21">
        <f>G14</f>
        <v>1664195</v>
      </c>
      <c r="H13" s="24">
        <f t="shared" si="2"/>
        <v>1.0698888577445991</v>
      </c>
      <c r="I13" s="24">
        <f t="shared" si="3"/>
        <v>1.0704786421437424</v>
      </c>
      <c r="J13" s="23">
        <f t="shared" ref="J13:K13" si="4">J14</f>
        <v>1718068</v>
      </c>
      <c r="K13" s="23">
        <f t="shared" si="4"/>
        <v>1776440</v>
      </c>
    </row>
    <row r="14" spans="1:11" ht="18.75" x14ac:dyDescent="0.25">
      <c r="A14" s="10" t="s">
        <v>22</v>
      </c>
      <c r="B14" s="4" t="s">
        <v>6</v>
      </c>
      <c r="C14" s="4" t="s">
        <v>8</v>
      </c>
      <c r="D14" s="27">
        <v>1555484</v>
      </c>
      <c r="E14" s="22">
        <v>1554627</v>
      </c>
      <c r="F14" s="11">
        <f t="shared" si="1"/>
        <v>0.99944904608469132</v>
      </c>
      <c r="G14" s="22">
        <v>1664195</v>
      </c>
      <c r="H14" s="25">
        <f t="shared" si="2"/>
        <v>1.0698888577445991</v>
      </c>
      <c r="I14" s="25">
        <f t="shared" si="3"/>
        <v>1.0704786421437424</v>
      </c>
      <c r="J14" s="26">
        <v>1718068</v>
      </c>
      <c r="K14" s="26">
        <v>1776440</v>
      </c>
    </row>
    <row r="15" spans="1:11" ht="37.5" x14ac:dyDescent="0.25">
      <c r="A15" s="6" t="s">
        <v>23</v>
      </c>
      <c r="B15" s="7" t="s">
        <v>8</v>
      </c>
      <c r="C15" s="8" t="s">
        <v>65</v>
      </c>
      <c r="D15" s="23">
        <f>D16+D17</f>
        <v>3399402.13</v>
      </c>
      <c r="E15" s="21">
        <f>E16+E17</f>
        <v>3181359</v>
      </c>
      <c r="F15" s="9">
        <f t="shared" si="1"/>
        <v>0.93585838872201921</v>
      </c>
      <c r="G15" s="21">
        <f>G16+G17</f>
        <v>3120319</v>
      </c>
      <c r="H15" s="24">
        <f t="shared" si="2"/>
        <v>0.91790229007122504</v>
      </c>
      <c r="I15" s="24">
        <f t="shared" si="3"/>
        <v>0.9808132310751474</v>
      </c>
      <c r="J15" s="23">
        <f t="shared" ref="J15:K15" si="5">J16+J17</f>
        <v>2382193</v>
      </c>
      <c r="K15" s="23">
        <f t="shared" si="5"/>
        <v>2382193</v>
      </c>
    </row>
    <row r="16" spans="1:11" ht="56.25" x14ac:dyDescent="0.25">
      <c r="A16" s="10" t="s">
        <v>24</v>
      </c>
      <c r="B16" s="4" t="s">
        <v>8</v>
      </c>
      <c r="C16" s="4" t="s">
        <v>25</v>
      </c>
      <c r="D16" s="27">
        <v>3399402.13</v>
      </c>
      <c r="E16" s="22">
        <v>3179359</v>
      </c>
      <c r="F16" s="11">
        <f t="shared" si="1"/>
        <v>0.93527004997199314</v>
      </c>
      <c r="G16" s="22">
        <v>3090319</v>
      </c>
      <c r="H16" s="25">
        <f t="shared" si="2"/>
        <v>0.90907720882083465</v>
      </c>
      <c r="I16" s="25">
        <f t="shared" si="3"/>
        <v>0.97199435483693408</v>
      </c>
      <c r="J16" s="26">
        <v>2352193</v>
      </c>
      <c r="K16" s="26">
        <v>2352193</v>
      </c>
    </row>
    <row r="17" spans="1:11" ht="37.5" x14ac:dyDescent="0.25">
      <c r="A17" s="10" t="s">
        <v>27</v>
      </c>
      <c r="B17" s="4" t="s">
        <v>8</v>
      </c>
      <c r="C17" s="4" t="s">
        <v>28</v>
      </c>
      <c r="D17" s="27">
        <v>0</v>
      </c>
      <c r="E17" s="22">
        <v>2000</v>
      </c>
      <c r="F17" s="11" t="str">
        <f t="shared" si="1"/>
        <v>-</v>
      </c>
      <c r="G17" s="22">
        <v>30000</v>
      </c>
      <c r="H17" s="25" t="str">
        <f t="shared" si="2"/>
        <v>-</v>
      </c>
      <c r="I17" s="25">
        <f t="shared" si="3"/>
        <v>15</v>
      </c>
      <c r="J17" s="26">
        <v>30000</v>
      </c>
      <c r="K17" s="26">
        <v>30000</v>
      </c>
    </row>
    <row r="18" spans="1:11" ht="18.75" x14ac:dyDescent="0.25">
      <c r="A18" s="6" t="s">
        <v>29</v>
      </c>
      <c r="B18" s="7" t="s">
        <v>10</v>
      </c>
      <c r="C18" s="8" t="s">
        <v>65</v>
      </c>
      <c r="D18" s="23">
        <f>D19+D20+D21+D22</f>
        <v>19751553.460000001</v>
      </c>
      <c r="E18" s="21">
        <f>E19+E20+E21+E22</f>
        <v>25454783.539999999</v>
      </c>
      <c r="F18" s="9">
        <f t="shared" si="1"/>
        <v>1.2887484314360353</v>
      </c>
      <c r="G18" s="21">
        <f>G19+G20+G21+G22</f>
        <v>18294711.280000001</v>
      </c>
      <c r="H18" s="24">
        <f t="shared" si="2"/>
        <v>0.92624164053980185</v>
      </c>
      <c r="I18" s="24">
        <f t="shared" si="3"/>
        <v>0.71871407789626018</v>
      </c>
      <c r="J18" s="23">
        <f t="shared" ref="J18:K18" si="6">J19+J20+J21+J22</f>
        <v>17558111.280000001</v>
      </c>
      <c r="K18" s="23">
        <f t="shared" si="6"/>
        <v>17470011.280000001</v>
      </c>
    </row>
    <row r="19" spans="1:11" ht="18.75" x14ac:dyDescent="0.25">
      <c r="A19" s="10" t="s">
        <v>30</v>
      </c>
      <c r="B19" s="4" t="s">
        <v>10</v>
      </c>
      <c r="C19" s="4" t="s">
        <v>12</v>
      </c>
      <c r="D19" s="27">
        <v>0</v>
      </c>
      <c r="E19" s="22">
        <v>148644.32999999999</v>
      </c>
      <c r="F19" s="11" t="str">
        <f t="shared" si="1"/>
        <v>-</v>
      </c>
      <c r="G19" s="22">
        <v>276221.28000000003</v>
      </c>
      <c r="H19" s="25" t="str">
        <f t="shared" si="2"/>
        <v>-</v>
      </c>
      <c r="I19" s="25">
        <f t="shared" si="3"/>
        <v>1.8582698714441381</v>
      </c>
      <c r="J19" s="26">
        <v>276221.28000000003</v>
      </c>
      <c r="K19" s="26">
        <v>276221.28000000003</v>
      </c>
    </row>
    <row r="20" spans="1:11" ht="18.75" x14ac:dyDescent="0.25">
      <c r="A20" s="10" t="s">
        <v>31</v>
      </c>
      <c r="B20" s="4" t="s">
        <v>10</v>
      </c>
      <c r="C20" s="4" t="s">
        <v>32</v>
      </c>
      <c r="D20" s="27">
        <v>1819489.04</v>
      </c>
      <c r="E20" s="22">
        <v>2025000</v>
      </c>
      <c r="F20" s="11">
        <f t="shared" si="1"/>
        <v>1.1129498202418411</v>
      </c>
      <c r="G20" s="22">
        <v>1106000</v>
      </c>
      <c r="H20" s="25">
        <f t="shared" si="2"/>
        <v>0.60786296354937097</v>
      </c>
      <c r="I20" s="25">
        <f t="shared" si="3"/>
        <v>0.54617283950617279</v>
      </c>
      <c r="J20" s="26">
        <v>500000</v>
      </c>
      <c r="K20" s="26">
        <v>500000</v>
      </c>
    </row>
    <row r="21" spans="1:11" ht="18.75" x14ac:dyDescent="0.25">
      <c r="A21" s="10" t="s">
        <v>33</v>
      </c>
      <c r="B21" s="4" t="s">
        <v>10</v>
      </c>
      <c r="C21" s="4" t="s">
        <v>25</v>
      </c>
      <c r="D21" s="27">
        <v>16962138.420000002</v>
      </c>
      <c r="E21" s="22">
        <v>22747255.210000001</v>
      </c>
      <c r="F21" s="11">
        <f t="shared" si="1"/>
        <v>1.3410605813226231</v>
      </c>
      <c r="G21" s="22">
        <v>16641400</v>
      </c>
      <c r="H21" s="25">
        <f t="shared" si="2"/>
        <v>0.98109092072837822</v>
      </c>
      <c r="I21" s="25">
        <f t="shared" si="3"/>
        <v>0.73157837490143496</v>
      </c>
      <c r="J21" s="26">
        <v>16510800</v>
      </c>
      <c r="K21" s="26">
        <v>16422700</v>
      </c>
    </row>
    <row r="22" spans="1:11" ht="18.75" x14ac:dyDescent="0.25">
      <c r="A22" s="10" t="s">
        <v>34</v>
      </c>
      <c r="B22" s="4" t="s">
        <v>10</v>
      </c>
      <c r="C22" s="4" t="s">
        <v>35</v>
      </c>
      <c r="D22" s="27">
        <v>969926</v>
      </c>
      <c r="E22" s="22">
        <v>533884</v>
      </c>
      <c r="F22" s="11">
        <f t="shared" si="1"/>
        <v>0.55043786845594411</v>
      </c>
      <c r="G22" s="22">
        <v>271090</v>
      </c>
      <c r="H22" s="25">
        <f t="shared" si="2"/>
        <v>0.27949554914498631</v>
      </c>
      <c r="I22" s="25">
        <f t="shared" si="3"/>
        <v>0.50776947801395056</v>
      </c>
      <c r="J22" s="26">
        <v>271090</v>
      </c>
      <c r="K22" s="26">
        <v>271090</v>
      </c>
    </row>
    <row r="23" spans="1:11" ht="18.75" x14ac:dyDescent="0.25">
      <c r="A23" s="6" t="s">
        <v>36</v>
      </c>
      <c r="B23" s="7" t="s">
        <v>12</v>
      </c>
      <c r="C23" s="8" t="s">
        <v>65</v>
      </c>
      <c r="D23" s="23">
        <f>D24+D25+D26</f>
        <v>1723053.21</v>
      </c>
      <c r="E23" s="21">
        <f>E24+E25+E26</f>
        <v>17515502</v>
      </c>
      <c r="F23" s="9">
        <f t="shared" si="1"/>
        <v>10.16538659302344</v>
      </c>
      <c r="G23" s="21">
        <f>G24+G25+G26</f>
        <v>2732596.99</v>
      </c>
      <c r="H23" s="24">
        <f t="shared" si="2"/>
        <v>1.585904006992332</v>
      </c>
      <c r="I23" s="24">
        <f t="shared" si="3"/>
        <v>0.15601020113497177</v>
      </c>
      <c r="J23" s="23">
        <f t="shared" ref="J23:K23" si="7">J24+J25+J26</f>
        <v>2555553.52</v>
      </c>
      <c r="K23" s="23">
        <f t="shared" si="7"/>
        <v>955553.52</v>
      </c>
    </row>
    <row r="24" spans="1:11" ht="18.75" x14ac:dyDescent="0.25">
      <c r="A24" s="10" t="s">
        <v>37</v>
      </c>
      <c r="B24" s="4" t="s">
        <v>12</v>
      </c>
      <c r="C24" s="4" t="s">
        <v>4</v>
      </c>
      <c r="D24" s="27">
        <v>43673.46</v>
      </c>
      <c r="E24" s="22">
        <v>51800</v>
      </c>
      <c r="F24" s="11">
        <f t="shared" si="1"/>
        <v>1.1860750213058457</v>
      </c>
      <c r="G24" s="22">
        <v>55553.52</v>
      </c>
      <c r="H24" s="25">
        <f t="shared" si="2"/>
        <v>1.2720201238921762</v>
      </c>
      <c r="I24" s="25">
        <f t="shared" si="3"/>
        <v>1.0724617760617761</v>
      </c>
      <c r="J24" s="26">
        <v>55553.52</v>
      </c>
      <c r="K24" s="26">
        <v>55553.52</v>
      </c>
    </row>
    <row r="25" spans="1:11" ht="18.75" x14ac:dyDescent="0.25">
      <c r="A25" s="10" t="s">
        <v>38</v>
      </c>
      <c r="B25" s="4" t="s">
        <v>12</v>
      </c>
      <c r="C25" s="4" t="s">
        <v>6</v>
      </c>
      <c r="D25" s="27">
        <v>1679379.75</v>
      </c>
      <c r="E25" s="22">
        <v>12701261</v>
      </c>
      <c r="F25" s="11">
        <f t="shared" si="1"/>
        <v>7.5630666619625488</v>
      </c>
      <c r="G25" s="22">
        <v>200000</v>
      </c>
      <c r="H25" s="25">
        <f t="shared" si="2"/>
        <v>0.11909158723629959</v>
      </c>
      <c r="I25" s="25">
        <f t="shared" si="3"/>
        <v>1.5746468008176511E-2</v>
      </c>
      <c r="J25" s="26">
        <v>200000</v>
      </c>
      <c r="K25" s="26">
        <v>900000</v>
      </c>
    </row>
    <row r="26" spans="1:11" ht="23.25" customHeight="1" x14ac:dyDescent="0.25">
      <c r="A26" s="10" t="s">
        <v>68</v>
      </c>
      <c r="B26" s="12" t="s">
        <v>12</v>
      </c>
      <c r="C26" s="12" t="s">
        <v>12</v>
      </c>
      <c r="D26" s="27"/>
      <c r="E26" s="22">
        <v>4762441</v>
      </c>
      <c r="F26" s="11" t="str">
        <f t="shared" si="1"/>
        <v>-</v>
      </c>
      <c r="G26" s="22">
        <v>2477043.4700000002</v>
      </c>
      <c r="H26" s="25" t="str">
        <f t="shared" si="2"/>
        <v>-</v>
      </c>
      <c r="I26" s="25">
        <f t="shared" si="3"/>
        <v>0.52012055792397227</v>
      </c>
      <c r="J26" s="26">
        <v>2300000</v>
      </c>
      <c r="K26" s="26">
        <v>0</v>
      </c>
    </row>
    <row r="27" spans="1:11" ht="18.75" x14ac:dyDescent="0.25">
      <c r="A27" s="6" t="s">
        <v>39</v>
      </c>
      <c r="B27" s="7" t="s">
        <v>14</v>
      </c>
      <c r="C27" s="8" t="s">
        <v>65</v>
      </c>
      <c r="D27" s="23">
        <f>D28</f>
        <v>0</v>
      </c>
      <c r="E27" s="21">
        <f>E28</f>
        <v>10000</v>
      </c>
      <c r="F27" s="9" t="str">
        <f t="shared" si="1"/>
        <v>-</v>
      </c>
      <c r="G27" s="21">
        <f>G28</f>
        <v>10000</v>
      </c>
      <c r="H27" s="24" t="str">
        <f t="shared" si="2"/>
        <v>-</v>
      </c>
      <c r="I27" s="24">
        <f t="shared" si="3"/>
        <v>1</v>
      </c>
      <c r="J27" s="23">
        <f t="shared" ref="J27:K27" si="8">J28</f>
        <v>10000</v>
      </c>
      <c r="K27" s="23">
        <f t="shared" si="8"/>
        <v>10000</v>
      </c>
    </row>
    <row r="28" spans="1:11" ht="18.75" x14ac:dyDescent="0.25">
      <c r="A28" s="10" t="s">
        <v>40</v>
      </c>
      <c r="B28" s="13" t="s">
        <v>14</v>
      </c>
      <c r="C28" s="13" t="s">
        <v>12</v>
      </c>
      <c r="D28" s="27">
        <v>0</v>
      </c>
      <c r="E28" s="22">
        <v>10000</v>
      </c>
      <c r="F28" s="11" t="str">
        <f t="shared" si="1"/>
        <v>-</v>
      </c>
      <c r="G28" s="22">
        <v>10000</v>
      </c>
      <c r="H28" s="25" t="str">
        <f t="shared" si="2"/>
        <v>-</v>
      </c>
      <c r="I28" s="25">
        <f t="shared" si="3"/>
        <v>1</v>
      </c>
      <c r="J28" s="26">
        <v>10000</v>
      </c>
      <c r="K28" s="26">
        <v>10000</v>
      </c>
    </row>
    <row r="29" spans="1:11" ht="18.75" x14ac:dyDescent="0.25">
      <c r="A29" s="6" t="s">
        <v>41</v>
      </c>
      <c r="B29" s="7" t="s">
        <v>16</v>
      </c>
      <c r="C29" s="8" t="s">
        <v>65</v>
      </c>
      <c r="D29" s="23">
        <f>D30+D31+D32+D33+D34</f>
        <v>169900101.40000001</v>
      </c>
      <c r="E29" s="21">
        <f>E30+E31+E32+E33+E34</f>
        <v>226865428.91</v>
      </c>
      <c r="F29" s="9">
        <f t="shared" si="1"/>
        <v>1.3352871895931664</v>
      </c>
      <c r="G29" s="21">
        <f>G30+G31+G32+G33+G34</f>
        <v>203785122.05000001</v>
      </c>
      <c r="H29" s="24">
        <f t="shared" si="2"/>
        <v>1.1994408500688511</v>
      </c>
      <c r="I29" s="24">
        <f t="shared" si="3"/>
        <v>0.89826432801642864</v>
      </c>
      <c r="J29" s="23">
        <f t="shared" ref="J29:K29" si="9">J30+J31+J32+J33+J34</f>
        <v>153063524.47999999</v>
      </c>
      <c r="K29" s="23">
        <f t="shared" si="9"/>
        <v>155126663.47999999</v>
      </c>
    </row>
    <row r="30" spans="1:11" ht="18.75" x14ac:dyDescent="0.25">
      <c r="A30" s="10" t="s">
        <v>42</v>
      </c>
      <c r="B30" s="4" t="s">
        <v>16</v>
      </c>
      <c r="C30" s="4" t="s">
        <v>4</v>
      </c>
      <c r="D30" s="27">
        <v>24938473.699999999</v>
      </c>
      <c r="E30" s="22">
        <v>29881569.329999998</v>
      </c>
      <c r="F30" s="11">
        <f t="shared" si="1"/>
        <v>1.1982116343391136</v>
      </c>
      <c r="G30" s="22">
        <v>26548793.609999999</v>
      </c>
      <c r="H30" s="25">
        <f t="shared" si="2"/>
        <v>1.0645717107378547</v>
      </c>
      <c r="I30" s="25">
        <f t="shared" si="3"/>
        <v>0.88846717910983297</v>
      </c>
      <c r="J30" s="26">
        <v>19768525</v>
      </c>
      <c r="K30" s="26">
        <v>19768525</v>
      </c>
    </row>
    <row r="31" spans="1:11" ht="18.75" x14ac:dyDescent="0.25">
      <c r="A31" s="10" t="s">
        <v>43</v>
      </c>
      <c r="B31" s="4" t="s">
        <v>16</v>
      </c>
      <c r="C31" s="4" t="s">
        <v>6</v>
      </c>
      <c r="D31" s="27">
        <v>112095480.73999999</v>
      </c>
      <c r="E31" s="22">
        <v>159056216.53999999</v>
      </c>
      <c r="F31" s="11">
        <f t="shared" si="1"/>
        <v>1.4189351389546483</v>
      </c>
      <c r="G31" s="22">
        <v>142708928</v>
      </c>
      <c r="H31" s="25">
        <f t="shared" si="2"/>
        <v>1.2731015296772437</v>
      </c>
      <c r="I31" s="25">
        <f t="shared" si="3"/>
        <v>0.89722320261598254</v>
      </c>
      <c r="J31" s="26">
        <v>103910495</v>
      </c>
      <c r="K31" s="26">
        <v>105973634</v>
      </c>
    </row>
    <row r="32" spans="1:11" ht="18.75" x14ac:dyDescent="0.25">
      <c r="A32" s="10" t="s">
        <v>63</v>
      </c>
      <c r="B32" s="4" t="s">
        <v>16</v>
      </c>
      <c r="C32" s="12" t="s">
        <v>8</v>
      </c>
      <c r="D32" s="27">
        <v>7106336.0899999999</v>
      </c>
      <c r="E32" s="22">
        <v>8429528</v>
      </c>
      <c r="F32" s="11">
        <f t="shared" si="1"/>
        <v>1.1861988925435132</v>
      </c>
      <c r="G32" s="22">
        <v>8733900</v>
      </c>
      <c r="H32" s="25">
        <f t="shared" si="2"/>
        <v>1.2290299655669676</v>
      </c>
      <c r="I32" s="25">
        <f t="shared" si="3"/>
        <v>1.0361078342701988</v>
      </c>
      <c r="J32" s="26">
        <v>6705082</v>
      </c>
      <c r="K32" s="26">
        <v>6705082</v>
      </c>
    </row>
    <row r="33" spans="1:11" ht="18.75" x14ac:dyDescent="0.25">
      <c r="A33" s="10" t="s">
        <v>44</v>
      </c>
      <c r="B33" s="4" t="s">
        <v>16</v>
      </c>
      <c r="C33" s="4" t="s">
        <v>16</v>
      </c>
      <c r="D33" s="27">
        <v>392685.06</v>
      </c>
      <c r="E33" s="22">
        <v>670923.43999999994</v>
      </c>
      <c r="F33" s="11">
        <f t="shared" si="1"/>
        <v>1.7085535161434457</v>
      </c>
      <c r="G33" s="22">
        <v>675923.44</v>
      </c>
      <c r="H33" s="25">
        <f t="shared" si="2"/>
        <v>1.7212863662294664</v>
      </c>
      <c r="I33" s="25">
        <f t="shared" si="3"/>
        <v>1.0074524151369642</v>
      </c>
      <c r="J33" s="26">
        <v>675923.44</v>
      </c>
      <c r="K33" s="26">
        <v>675923.44</v>
      </c>
    </row>
    <row r="34" spans="1:11" ht="18.75" x14ac:dyDescent="0.25">
      <c r="A34" s="10" t="s">
        <v>45</v>
      </c>
      <c r="B34" s="4" t="s">
        <v>16</v>
      </c>
      <c r="C34" s="4" t="s">
        <v>25</v>
      </c>
      <c r="D34" s="27">
        <v>25367125.809999999</v>
      </c>
      <c r="E34" s="22">
        <v>28827191.600000001</v>
      </c>
      <c r="F34" s="11">
        <f t="shared" si="1"/>
        <v>1.1363995990683347</v>
      </c>
      <c r="G34" s="22">
        <v>25117577</v>
      </c>
      <c r="H34" s="25">
        <f t="shared" si="2"/>
        <v>0.99016251143826373</v>
      </c>
      <c r="I34" s="25">
        <f t="shared" si="3"/>
        <v>0.87131543538913447</v>
      </c>
      <c r="J34" s="26">
        <v>22003499.039999999</v>
      </c>
      <c r="K34" s="26">
        <v>22003499.039999999</v>
      </c>
    </row>
    <row r="35" spans="1:11" ht="18.75" x14ac:dyDescent="0.25">
      <c r="A35" s="6" t="s">
        <v>46</v>
      </c>
      <c r="B35" s="7" t="s">
        <v>32</v>
      </c>
      <c r="C35" s="8" t="s">
        <v>65</v>
      </c>
      <c r="D35" s="23">
        <f>D36+D37</f>
        <v>35710968.019999996</v>
      </c>
      <c r="E35" s="21">
        <f>E36+E37</f>
        <v>36402701.049999997</v>
      </c>
      <c r="F35" s="9">
        <f t="shared" si="1"/>
        <v>1.0193703242547947</v>
      </c>
      <c r="G35" s="21">
        <f>G36+G37</f>
        <v>42188923</v>
      </c>
      <c r="H35" s="24">
        <f t="shared" si="2"/>
        <v>1.1813995906347881</v>
      </c>
      <c r="I35" s="24">
        <f t="shared" si="3"/>
        <v>1.1589503466254465</v>
      </c>
      <c r="J35" s="23">
        <f t="shared" ref="J35:K35" si="10">J36+J37</f>
        <v>21659358</v>
      </c>
      <c r="K35" s="23">
        <f t="shared" si="10"/>
        <v>22572196</v>
      </c>
    </row>
    <row r="36" spans="1:11" ht="18.75" x14ac:dyDescent="0.25">
      <c r="A36" s="10" t="s">
        <v>47</v>
      </c>
      <c r="B36" s="4" t="s">
        <v>32</v>
      </c>
      <c r="C36" s="4" t="s">
        <v>4</v>
      </c>
      <c r="D36" s="27">
        <v>25280810.609999999</v>
      </c>
      <c r="E36" s="22">
        <v>30256556.050000001</v>
      </c>
      <c r="F36" s="11">
        <f t="shared" si="1"/>
        <v>1.1968190623615451</v>
      </c>
      <c r="G36" s="22">
        <v>36379310</v>
      </c>
      <c r="H36" s="25">
        <f t="shared" si="2"/>
        <v>1.4390088419716223</v>
      </c>
      <c r="I36" s="25">
        <f t="shared" si="3"/>
        <v>1.2023612317238597</v>
      </c>
      <c r="J36" s="26">
        <v>18547530</v>
      </c>
      <c r="K36" s="26">
        <v>19460368</v>
      </c>
    </row>
    <row r="37" spans="1:11" ht="18.75" x14ac:dyDescent="0.25">
      <c r="A37" s="10" t="s">
        <v>48</v>
      </c>
      <c r="B37" s="4" t="s">
        <v>32</v>
      </c>
      <c r="C37" s="4" t="s">
        <v>10</v>
      </c>
      <c r="D37" s="27">
        <v>10430157.41</v>
      </c>
      <c r="E37" s="22">
        <v>6146145</v>
      </c>
      <c r="F37" s="11">
        <f t="shared" si="1"/>
        <v>0.58926675393291117</v>
      </c>
      <c r="G37" s="22">
        <v>5809613</v>
      </c>
      <c r="H37" s="25">
        <f t="shared" si="2"/>
        <v>0.55700146906987091</v>
      </c>
      <c r="I37" s="25">
        <f t="shared" si="3"/>
        <v>0.94524502757419493</v>
      </c>
      <c r="J37" s="26">
        <v>3111828</v>
      </c>
      <c r="K37" s="26">
        <v>3111828</v>
      </c>
    </row>
    <row r="38" spans="1:11" ht="18.75" x14ac:dyDescent="0.25">
      <c r="A38" s="6" t="s">
        <v>49</v>
      </c>
      <c r="B38" s="7" t="s">
        <v>26</v>
      </c>
      <c r="C38" s="8" t="s">
        <v>65</v>
      </c>
      <c r="D38" s="23">
        <f>D39+D40+D41+D42</f>
        <v>14538838.43</v>
      </c>
      <c r="E38" s="21">
        <f>E39+E40+E41+E42</f>
        <v>24122158.920000002</v>
      </c>
      <c r="F38" s="9">
        <f t="shared" si="1"/>
        <v>1.659153104709205</v>
      </c>
      <c r="G38" s="21">
        <f>G39+G40+G41+G42</f>
        <v>24002078.5</v>
      </c>
      <c r="H38" s="24">
        <f t="shared" si="2"/>
        <v>1.6508938190325566</v>
      </c>
      <c r="I38" s="24">
        <f t="shared" si="3"/>
        <v>0.99502198702868005</v>
      </c>
      <c r="J38" s="23">
        <f>J39+J40+J41+J42</f>
        <v>24008478.5</v>
      </c>
      <c r="K38" s="23">
        <f>K39+K40+K41+K42</f>
        <v>26151878.5</v>
      </c>
    </row>
    <row r="39" spans="1:11" ht="18.75" x14ac:dyDescent="0.25">
      <c r="A39" s="10" t="s">
        <v>50</v>
      </c>
      <c r="B39" s="4" t="s">
        <v>26</v>
      </c>
      <c r="C39" s="4" t="s">
        <v>4</v>
      </c>
      <c r="D39" s="27">
        <v>2991563.9</v>
      </c>
      <c r="E39" s="22">
        <v>3296511</v>
      </c>
      <c r="F39" s="11">
        <f t="shared" si="1"/>
        <v>1.101935679862964</v>
      </c>
      <c r="G39" s="22">
        <v>3146111</v>
      </c>
      <c r="H39" s="25">
        <f t="shared" si="2"/>
        <v>1.0516609723763548</v>
      </c>
      <c r="I39" s="25">
        <f t="shared" si="3"/>
        <v>0.95437600541906276</v>
      </c>
      <c r="J39" s="26">
        <v>2146111</v>
      </c>
      <c r="K39" s="26">
        <v>2146111</v>
      </c>
    </row>
    <row r="40" spans="1:11" ht="18.75" x14ac:dyDescent="0.25">
      <c r="A40" s="10" t="s">
        <v>51</v>
      </c>
      <c r="B40" s="4" t="s">
        <v>26</v>
      </c>
      <c r="C40" s="4" t="s">
        <v>8</v>
      </c>
      <c r="D40" s="27">
        <v>27000</v>
      </c>
      <c r="E40" s="22">
        <v>62800</v>
      </c>
      <c r="F40" s="11">
        <f t="shared" si="1"/>
        <v>2.325925925925926</v>
      </c>
      <c r="G40" s="22">
        <v>71200</v>
      </c>
      <c r="H40" s="25">
        <f t="shared" si="2"/>
        <v>2.6370370370370368</v>
      </c>
      <c r="I40" s="25">
        <f t="shared" si="3"/>
        <v>1.1337579617834395</v>
      </c>
      <c r="J40" s="26">
        <v>71200</v>
      </c>
      <c r="K40" s="26">
        <v>71200</v>
      </c>
    </row>
    <row r="41" spans="1:11" ht="18.75" x14ac:dyDescent="0.25">
      <c r="A41" s="10" t="s">
        <v>52</v>
      </c>
      <c r="B41" s="4" t="s">
        <v>26</v>
      </c>
      <c r="C41" s="4" t="s">
        <v>10</v>
      </c>
      <c r="D41" s="27">
        <v>10143718.529999999</v>
      </c>
      <c r="E41" s="22">
        <v>19289543.920000002</v>
      </c>
      <c r="F41" s="11">
        <f t="shared" si="1"/>
        <v>1.9016245238815792</v>
      </c>
      <c r="G41" s="22">
        <v>19218227.5</v>
      </c>
      <c r="H41" s="25">
        <f t="shared" si="2"/>
        <v>1.8945939246206589</v>
      </c>
      <c r="I41" s="25">
        <f t="shared" si="3"/>
        <v>0.99630284571290151</v>
      </c>
      <c r="J41" s="26">
        <v>20224627.5</v>
      </c>
      <c r="K41" s="26">
        <v>22368027.5</v>
      </c>
    </row>
    <row r="42" spans="1:11" ht="18.75" x14ac:dyDescent="0.25">
      <c r="A42" s="10" t="s">
        <v>53</v>
      </c>
      <c r="B42" s="4" t="s">
        <v>26</v>
      </c>
      <c r="C42" s="4" t="s">
        <v>14</v>
      </c>
      <c r="D42" s="27">
        <v>1376556</v>
      </c>
      <c r="E42" s="22">
        <v>1473304</v>
      </c>
      <c r="F42" s="11">
        <f t="shared" si="1"/>
        <v>1.0702826474186302</v>
      </c>
      <c r="G42" s="22">
        <v>1566540</v>
      </c>
      <c r="H42" s="25">
        <f t="shared" si="2"/>
        <v>1.1380140001569132</v>
      </c>
      <c r="I42" s="25">
        <f t="shared" si="3"/>
        <v>1.0632836128864105</v>
      </c>
      <c r="J42" s="26">
        <v>1566540</v>
      </c>
      <c r="K42" s="26">
        <v>1566540</v>
      </c>
    </row>
    <row r="43" spans="1:11" ht="18.75" x14ac:dyDescent="0.25">
      <c r="A43" s="6" t="s">
        <v>54</v>
      </c>
      <c r="B43" s="7" t="s">
        <v>18</v>
      </c>
      <c r="C43" s="8" t="s">
        <v>65</v>
      </c>
      <c r="D43" s="23">
        <f>D44+D45</f>
        <v>6145078.1200000001</v>
      </c>
      <c r="E43" s="21">
        <f>E44+E45</f>
        <v>7539293.6200000001</v>
      </c>
      <c r="F43" s="9">
        <f t="shared" si="1"/>
        <v>1.2268832832999037</v>
      </c>
      <c r="G43" s="21">
        <f>G44+G45</f>
        <v>6240570</v>
      </c>
      <c r="H43" s="24">
        <f t="shared" si="2"/>
        <v>1.015539571366751</v>
      </c>
      <c r="I43" s="24">
        <f t="shared" si="3"/>
        <v>0.82773934993660581</v>
      </c>
      <c r="J43" s="23">
        <f>J44+J45</f>
        <v>2824999</v>
      </c>
      <c r="K43" s="23">
        <f t="shared" ref="K43" si="11">K44+K45</f>
        <v>2824999</v>
      </c>
    </row>
    <row r="44" spans="1:11" ht="18.75" x14ac:dyDescent="0.25">
      <c r="A44" s="10" t="s">
        <v>55</v>
      </c>
      <c r="B44" s="4" t="s">
        <v>18</v>
      </c>
      <c r="C44" s="4" t="s">
        <v>4</v>
      </c>
      <c r="D44" s="27">
        <v>6105904.9100000001</v>
      </c>
      <c r="E44" s="22">
        <v>7339293.6200000001</v>
      </c>
      <c r="F44" s="11">
        <f t="shared" si="1"/>
        <v>1.201999331496304</v>
      </c>
      <c r="G44" s="22">
        <v>6088570</v>
      </c>
      <c r="H44" s="25">
        <f t="shared" si="2"/>
        <v>0.99716095971759899</v>
      </c>
      <c r="I44" s="25">
        <f t="shared" si="3"/>
        <v>0.82958528643796103</v>
      </c>
      <c r="J44" s="26">
        <v>2732999</v>
      </c>
      <c r="K44" s="26">
        <v>2732999</v>
      </c>
    </row>
    <row r="45" spans="1:11" ht="18.75" x14ac:dyDescent="0.25">
      <c r="A45" s="10" t="s">
        <v>56</v>
      </c>
      <c r="B45" s="4" t="s">
        <v>18</v>
      </c>
      <c r="C45" s="4" t="s">
        <v>6</v>
      </c>
      <c r="D45" s="27">
        <v>39173.21</v>
      </c>
      <c r="E45" s="22">
        <v>200000</v>
      </c>
      <c r="F45" s="11">
        <f t="shared" si="1"/>
        <v>5.1055300293236119</v>
      </c>
      <c r="G45" s="22">
        <v>152000</v>
      </c>
      <c r="H45" s="25">
        <f t="shared" ref="H45:H49" si="12">IFERROR(G45/D45,"-")</f>
        <v>3.8802028222859448</v>
      </c>
      <c r="I45" s="25">
        <f t="shared" ref="I45:I49" si="13">IFERROR(G45/E45,"=")</f>
        <v>0.76</v>
      </c>
      <c r="J45" s="26">
        <v>92000</v>
      </c>
      <c r="K45" s="26">
        <v>92000</v>
      </c>
    </row>
    <row r="46" spans="1:11" ht="56.25" x14ac:dyDescent="0.25">
      <c r="A46" s="6" t="s">
        <v>57</v>
      </c>
      <c r="B46" s="7" t="s">
        <v>28</v>
      </c>
      <c r="C46" s="8" t="s">
        <v>65</v>
      </c>
      <c r="D46" s="23">
        <f>D47+D48</f>
        <v>701000</v>
      </c>
      <c r="E46" s="23">
        <f>E47+E48</f>
        <v>759000</v>
      </c>
      <c r="F46" s="9">
        <f t="shared" ref="F46:F49" si="14">IFERROR(E46/D46,"-")</f>
        <v>1.0827389443651927</v>
      </c>
      <c r="G46" s="21">
        <f>G47+G48</f>
        <v>789000</v>
      </c>
      <c r="H46" s="24">
        <f t="shared" si="12"/>
        <v>1.1255349500713268</v>
      </c>
      <c r="I46" s="24">
        <f t="shared" si="13"/>
        <v>1.0395256916996047</v>
      </c>
      <c r="J46" s="23">
        <f>J47+J48</f>
        <v>789000</v>
      </c>
      <c r="K46" s="23">
        <f>K47+K48</f>
        <v>789000</v>
      </c>
    </row>
    <row r="47" spans="1:11" ht="59.25" customHeight="1" x14ac:dyDescent="0.25">
      <c r="A47" s="10" t="s">
        <v>58</v>
      </c>
      <c r="B47" s="4" t="s">
        <v>28</v>
      </c>
      <c r="C47" s="4" t="s">
        <v>4</v>
      </c>
      <c r="D47" s="27">
        <v>701000</v>
      </c>
      <c r="E47" s="22">
        <v>759000</v>
      </c>
      <c r="F47" s="11">
        <f t="shared" si="14"/>
        <v>1.0827389443651927</v>
      </c>
      <c r="G47" s="22">
        <v>789000</v>
      </c>
      <c r="H47" s="25">
        <f t="shared" si="12"/>
        <v>1.1255349500713268</v>
      </c>
      <c r="I47" s="25">
        <f t="shared" si="13"/>
        <v>1.0395256916996047</v>
      </c>
      <c r="J47" s="26">
        <v>789000</v>
      </c>
      <c r="K47" s="26">
        <v>789000</v>
      </c>
    </row>
    <row r="48" spans="1:11" ht="18.75" x14ac:dyDescent="0.25">
      <c r="A48" s="10" t="s">
        <v>59</v>
      </c>
      <c r="B48" s="4" t="s">
        <v>28</v>
      </c>
      <c r="C48" s="4" t="s">
        <v>6</v>
      </c>
      <c r="D48" s="27">
        <v>0</v>
      </c>
      <c r="E48" s="22">
        <v>0</v>
      </c>
      <c r="F48" s="11" t="str">
        <f t="shared" si="14"/>
        <v>-</v>
      </c>
      <c r="G48" s="22">
        <v>0</v>
      </c>
      <c r="H48" s="25" t="str">
        <f t="shared" si="12"/>
        <v>-</v>
      </c>
      <c r="I48" s="25" t="str">
        <f t="shared" si="13"/>
        <v>=</v>
      </c>
      <c r="J48" s="26">
        <v>0</v>
      </c>
      <c r="K48" s="26">
        <v>0</v>
      </c>
    </row>
    <row r="49" spans="1:11" s="2" customFormat="1" ht="34.5" customHeight="1" x14ac:dyDescent="0.25">
      <c r="A49" s="14" t="s">
        <v>60</v>
      </c>
      <c r="B49" s="15"/>
      <c r="C49" s="15"/>
      <c r="D49" s="23">
        <f>D4+D13+D15+D18+D23+D27+D29+D35+D38+D43+D46</f>
        <v>284543048.60000002</v>
      </c>
      <c r="E49" s="23">
        <f>E4+E13+E15+E18+E23+E27+E29+E35+E38+E43+E46</f>
        <v>381656353.65000004</v>
      </c>
      <c r="F49" s="9">
        <f t="shared" si="14"/>
        <v>1.3412956511424683</v>
      </c>
      <c r="G49" s="21">
        <f>G4+G13+G15+G18+G23+G27+G29+G35+G38+G43+G46</f>
        <v>340349155.82000005</v>
      </c>
      <c r="H49" s="24">
        <f t="shared" si="12"/>
        <v>1.196125357813433</v>
      </c>
      <c r="I49" s="24">
        <f t="shared" si="13"/>
        <v>0.89176860954899506</v>
      </c>
      <c r="J49" s="21">
        <f>J4+J13+J15+J18+J23+J27+J29+J35+J38+J43+J46</f>
        <v>266527757.78</v>
      </c>
      <c r="K49" s="21">
        <f>K4+K13+K15+K18+K23+K27+K29+K35+K38+K43+K46</f>
        <v>273219919.77999997</v>
      </c>
    </row>
    <row r="50" spans="1:11" ht="18.75" x14ac:dyDescent="0.25">
      <c r="A50" s="16"/>
      <c r="B50" s="16"/>
      <c r="C50" s="16"/>
      <c r="D50" s="16"/>
      <c r="E50" s="17"/>
      <c r="F50" s="17"/>
      <c r="G50" s="29"/>
      <c r="H50" s="17"/>
      <c r="I50" s="17"/>
      <c r="J50" s="29"/>
      <c r="K50" s="29"/>
    </row>
    <row r="51" spans="1:11" ht="18.75" x14ac:dyDescent="0.25">
      <c r="A51" s="16"/>
      <c r="B51" s="16"/>
      <c r="C51" s="16"/>
      <c r="D51" s="16"/>
      <c r="E51" s="18"/>
      <c r="F51" s="17"/>
      <c r="G51" s="29"/>
      <c r="H51" s="17"/>
      <c r="I51" s="17"/>
      <c r="J51" s="29"/>
      <c r="K51" s="29"/>
    </row>
    <row r="52" spans="1:11" ht="18.75" x14ac:dyDescent="0.25">
      <c r="A52" s="16"/>
      <c r="B52" s="16"/>
      <c r="C52" s="16"/>
      <c r="D52" s="16"/>
      <c r="E52" s="17"/>
      <c r="F52" s="17"/>
      <c r="G52" s="29"/>
      <c r="H52" s="17"/>
      <c r="I52" s="17"/>
      <c r="J52" s="29"/>
      <c r="K52" s="29"/>
    </row>
  </sheetData>
  <autoFilter ref="A3:K49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3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2020-11-13T14:08:05Z</cp:lastPrinted>
  <dcterms:created xsi:type="dcterms:W3CDTF">2017-03-14T06:28:47Z</dcterms:created>
  <dcterms:modified xsi:type="dcterms:W3CDTF">2021-11-15T06:43:40Z</dcterms:modified>
</cp:coreProperties>
</file>