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20" windowHeight="11235"/>
  </bookViews>
  <sheets>
    <sheet name="1 кв 2019 год" sheetId="5" r:id="rId1"/>
  </sheets>
  <definedNames>
    <definedName name="_xlnm.Print_Titles" localSheetId="0">'1 кв 2019 год'!$9:$10</definedName>
  </definedNames>
  <calcPr calcId="145621"/>
</workbook>
</file>

<file path=xl/calcChain.xml><?xml version="1.0" encoding="utf-8"?>
<calcChain xmlns="http://schemas.openxmlformats.org/spreadsheetml/2006/main">
  <c r="M34" i="5" l="1"/>
  <c r="G34" i="5"/>
  <c r="H34" i="5"/>
  <c r="I34" i="5"/>
  <c r="J34" i="5"/>
  <c r="F34" i="5"/>
  <c r="L56" i="5" l="1"/>
  <c r="L55" i="5"/>
  <c r="L54" i="5"/>
  <c r="K56" i="5"/>
  <c r="K55" i="5"/>
  <c r="K54" i="5"/>
  <c r="J55" i="5"/>
  <c r="J54" i="5"/>
  <c r="H53" i="5"/>
  <c r="F53" i="5"/>
  <c r="D53" i="5"/>
  <c r="H25" i="5"/>
  <c r="F25" i="5"/>
  <c r="D25" i="5"/>
  <c r="H22" i="5"/>
  <c r="F22" i="5"/>
  <c r="D22" i="5"/>
  <c r="K53" i="5" l="1"/>
  <c r="L53" i="5"/>
  <c r="J53" i="5"/>
  <c r="H36" i="5"/>
  <c r="J39" i="5"/>
  <c r="F36" i="5"/>
  <c r="K39" i="5"/>
  <c r="L8" i="5" l="1"/>
  <c r="L7" i="5"/>
  <c r="K8" i="5"/>
  <c r="K7" i="5"/>
  <c r="J8" i="5"/>
  <c r="J7" i="5"/>
  <c r="K5" i="5" l="1"/>
  <c r="D36" i="5"/>
  <c r="L39" i="5"/>
  <c r="J24" i="5" l="1"/>
  <c r="L52" i="5" l="1"/>
  <c r="K52" i="5"/>
  <c r="J52" i="5"/>
  <c r="L51" i="5"/>
  <c r="K51" i="5"/>
  <c r="J51" i="5"/>
  <c r="H50" i="5"/>
  <c r="F50" i="5"/>
  <c r="D50" i="5"/>
  <c r="L49" i="5"/>
  <c r="K49" i="5"/>
  <c r="J49" i="5"/>
  <c r="L48" i="5"/>
  <c r="K48" i="5"/>
  <c r="J48" i="5"/>
  <c r="L47" i="5"/>
  <c r="K47" i="5"/>
  <c r="J47" i="5"/>
  <c r="L46" i="5"/>
  <c r="K46" i="5"/>
  <c r="J46" i="5"/>
  <c r="H45" i="5"/>
  <c r="F45" i="5"/>
  <c r="D45" i="5"/>
  <c r="L44" i="5"/>
  <c r="K44" i="5"/>
  <c r="J44" i="5"/>
  <c r="L43" i="5"/>
  <c r="K43" i="5"/>
  <c r="J43" i="5"/>
  <c r="H42" i="5"/>
  <c r="F42" i="5"/>
  <c r="D42" i="5"/>
  <c r="L41" i="5"/>
  <c r="K41" i="5"/>
  <c r="J41" i="5"/>
  <c r="L40" i="5"/>
  <c r="K40" i="5"/>
  <c r="J40" i="5"/>
  <c r="L38" i="5"/>
  <c r="K38" i="5"/>
  <c r="J38" i="5"/>
  <c r="L37" i="5"/>
  <c r="K37" i="5"/>
  <c r="J37" i="5"/>
  <c r="L35" i="5"/>
  <c r="L34" i="5" s="1"/>
  <c r="K35" i="5"/>
  <c r="K34" i="5" s="1"/>
  <c r="D34" i="5"/>
  <c r="L33" i="5"/>
  <c r="K33" i="5"/>
  <c r="L32" i="5"/>
  <c r="K32" i="5"/>
  <c r="J32" i="5"/>
  <c r="L31" i="5"/>
  <c r="K31" i="5"/>
  <c r="J31" i="5"/>
  <c r="H30" i="5"/>
  <c r="F30" i="5"/>
  <c r="D30" i="5"/>
  <c r="L29" i="5"/>
  <c r="K29" i="5"/>
  <c r="J29" i="5"/>
  <c r="L28" i="5"/>
  <c r="K28" i="5"/>
  <c r="J28" i="5"/>
  <c r="L27" i="5"/>
  <c r="K27" i="5"/>
  <c r="J27" i="5"/>
  <c r="L26" i="5"/>
  <c r="K26" i="5"/>
  <c r="J26" i="5"/>
  <c r="L24" i="5"/>
  <c r="K24" i="5"/>
  <c r="L23" i="5"/>
  <c r="K23" i="5"/>
  <c r="J23" i="5"/>
  <c r="L21" i="5"/>
  <c r="K21" i="5"/>
  <c r="J21" i="5"/>
  <c r="H20" i="5"/>
  <c r="F20" i="5"/>
  <c r="D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F11" i="5"/>
  <c r="D11" i="5"/>
  <c r="H5" i="5"/>
  <c r="F5" i="5"/>
  <c r="D5" i="5"/>
  <c r="F57" i="5" l="1"/>
  <c r="D57" i="5"/>
  <c r="E53" i="5" s="1"/>
  <c r="H57" i="5"/>
  <c r="G8" i="5"/>
  <c r="G7" i="5"/>
  <c r="J5" i="5"/>
  <c r="I8" i="5"/>
  <c r="I7" i="5"/>
  <c r="E8" i="5"/>
  <c r="E7" i="5"/>
  <c r="L50" i="5"/>
  <c r="J50" i="5"/>
  <c r="K20" i="5"/>
  <c r="L5" i="5"/>
  <c r="K11" i="5"/>
  <c r="L45" i="5"/>
  <c r="L36" i="5"/>
  <c r="L25" i="5"/>
  <c r="L20" i="5"/>
  <c r="J22" i="5"/>
  <c r="J11" i="5"/>
  <c r="K22" i="5"/>
  <c r="K30" i="5"/>
  <c r="K42" i="5"/>
  <c r="J45" i="5"/>
  <c r="L22" i="5"/>
  <c r="J25" i="5"/>
  <c r="L30" i="5"/>
  <c r="J36" i="5"/>
  <c r="L42" i="5"/>
  <c r="K45" i="5"/>
  <c r="L11" i="5"/>
  <c r="J20" i="5"/>
  <c r="K25" i="5"/>
  <c r="K36" i="5"/>
  <c r="K50" i="5"/>
  <c r="J30" i="5"/>
  <c r="J42" i="5"/>
  <c r="I25" i="5" l="1"/>
  <c r="I53" i="5"/>
  <c r="M53" i="5" s="1"/>
  <c r="K57" i="5"/>
  <c r="J57" i="5"/>
  <c r="G53" i="5"/>
  <c r="I5" i="5"/>
  <c r="L57" i="5"/>
  <c r="M8" i="5"/>
  <c r="G36" i="5"/>
  <c r="G25" i="5"/>
  <c r="E20" i="5"/>
  <c r="E25" i="5"/>
  <c r="E5" i="5"/>
  <c r="M7" i="5"/>
  <c r="I42" i="5"/>
  <c r="E42" i="5"/>
  <c r="E22" i="5"/>
  <c r="E45" i="5"/>
  <c r="E50" i="5"/>
  <c r="E30" i="5"/>
  <c r="E36" i="5"/>
  <c r="I22" i="5"/>
  <c r="I20" i="5"/>
  <c r="I36" i="5"/>
  <c r="I30" i="5"/>
  <c r="I50" i="5"/>
  <c r="I45" i="5"/>
  <c r="I11" i="5"/>
  <c r="E11" i="5"/>
  <c r="G20" i="5"/>
  <c r="G45" i="5"/>
  <c r="G42" i="5"/>
  <c r="G50" i="5"/>
  <c r="G30" i="5"/>
  <c r="G11" i="5"/>
  <c r="G22" i="5"/>
  <c r="G5" i="5"/>
  <c r="E57" i="5" l="1"/>
  <c r="I57" i="5"/>
  <c r="G57" i="5"/>
  <c r="M5" i="5"/>
  <c r="M42" i="5"/>
  <c r="M22" i="5"/>
  <c r="M25" i="5"/>
  <c r="M36" i="5"/>
  <c r="M20" i="5"/>
  <c r="M30" i="5"/>
  <c r="M50" i="5"/>
  <c r="M45" i="5"/>
  <c r="M11" i="5"/>
  <c r="M57" i="5" l="1"/>
</calcChain>
</file>

<file path=xl/sharedStrings.xml><?xml version="1.0" encoding="utf-8"?>
<sst xmlns="http://schemas.openxmlformats.org/spreadsheetml/2006/main" count="143" uniqueCount="129">
  <si>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</si>
  <si>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</si>
  <si>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</si>
  <si>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</si>
  <si>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</si>
  <si>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</si>
  <si>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</si>
  <si>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</si>
  <si>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</si>
  <si>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</si>
  <si>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</si>
  <si>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</si>
  <si>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</si>
  <si>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</si>
  <si>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</si>
  <si>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</si>
  <si>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</si>
  <si>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03 14</t>
  </si>
  <si>
    <t>Национальная экономика</t>
  </si>
  <si>
    <t>04 00</t>
  </si>
  <si>
    <t>04 05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</si>
  <si>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</si>
  <si>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</si>
  <si>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</si>
  <si>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</si>
  <si>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</si>
  <si>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</si>
  <si>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</si>
  <si>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</si>
  <si>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</si>
  <si>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</si>
  <si>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</si>
  <si>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</si>
  <si>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</si>
  <si>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</si>
  <si>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</si>
  <si>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</si>
  <si>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</si>
  <si>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</si>
  <si>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</si>
  <si>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</si>
  <si>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</si>
  <si>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</si>
  <si>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</si>
  <si>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</si>
  <si>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</si>
  <si>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</si>
  <si>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</si>
  <si>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Защита населения и территории от последствий ЧС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</si>
  <si>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</si>
  <si>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</si>
  <si>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</si>
  <si>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</si>
  <si>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</si>
  <si>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</si>
  <si>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</si>
  <si>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</si>
  <si>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</si>
  <si>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</si>
  <si>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</si>
  <si>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</si>
  <si>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</si>
  <si>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</si>
  <si>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</si>
  <si>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</si>
  <si>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</si>
  <si>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</si>
  <si>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</si>
  <si>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</si>
  <si>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</si>
  <si>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</si>
  <si>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</si>
  <si>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</si>
  <si>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</si>
  <si>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</si>
  <si>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</si>
  <si>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</si>
  <si>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</si>
  <si>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</si>
  <si>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</si>
  <si>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</si>
  <si>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</si>
  <si>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</si>
  <si>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</si>
  <si>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</si>
  <si>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</si>
  <si>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</si>
  <si>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</si>
  <si>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</si>
  <si>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</si>
  <si>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</si>
  <si>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</si>
  <si>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</si>
  <si>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</si>
  <si>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</si>
  <si>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</si>
  <si>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</si>
  <si>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</si>
  <si>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</si>
  <si>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</si>
  <si>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</si>
  <si>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2018 год</t>
  </si>
  <si>
    <t>факт.исп. 1 кв.2017г.</t>
  </si>
  <si>
    <t>факт.исп.1 кв.2018г.</t>
  </si>
  <si>
    <t xml:space="preserve"> % исп.за 2018г.               </t>
  </si>
  <si>
    <t>откл факт.за 2018г.от факт.за 2017г.</t>
  </si>
  <si>
    <t>0</t>
  </si>
  <si>
    <t>Межбюджетные трансферты</t>
  </si>
  <si>
    <t>14 00</t>
  </si>
  <si>
    <t>Дотации на выравнивание</t>
  </si>
  <si>
    <t>Иные дотации</t>
  </si>
  <si>
    <t>Иные межбюджетные трансферты</t>
  </si>
  <si>
    <t>14 01</t>
  </si>
  <si>
    <t>14 02</t>
  </si>
  <si>
    <t>14 03</t>
  </si>
  <si>
    <t>Анализ бюджета муниципального образования "Мглинский район" за 1 квартал 2019 года</t>
  </si>
  <si>
    <t>2019 год</t>
  </si>
  <si>
    <t>факт.исп.1 кв. 2019г.</t>
  </si>
  <si>
    <t xml:space="preserve"> % исп.2019г.               </t>
  </si>
  <si>
    <t>откл факт.2019г.от факт.2018г.</t>
  </si>
  <si>
    <t>180,6</t>
  </si>
  <si>
    <t>51,5</t>
  </si>
  <si>
    <t>3483,10</t>
  </si>
  <si>
    <t>1069,20</t>
  </si>
  <si>
    <t>1035,90</t>
  </si>
  <si>
    <t>327,6</t>
  </si>
  <si>
    <t>395,6</t>
  </si>
  <si>
    <t>***</t>
  </si>
  <si>
    <t>06 05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</si>
</sst>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workbookViewId="0">
      <selection activeCell="F36" sqref="F36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12.140625" customWidth="1"/>
    <col min="6" max="6" width="13.42578125" customWidth="1"/>
    <col min="7" max="7" width="11.28515625" customWidth="1"/>
    <col min="8" max="8" width="12.85546875" customWidth="1"/>
    <col min="9" max="9" width="9" customWidth="1"/>
    <col min="10" max="10" width="12.85546875" customWidth="1"/>
    <col min="11" max="11" width="13.5703125" customWidth="1"/>
    <col min="12" max="12" width="12.57031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63" t="s">
        <v>115</v>
      </c>
      <c r="C2" s="63"/>
      <c r="D2" s="63"/>
      <c r="E2" s="63"/>
      <c r="F2" s="63"/>
      <c r="G2" s="63"/>
      <c r="H2" s="63"/>
      <c r="I2" s="63"/>
      <c r="J2" s="63"/>
      <c r="K2" s="63"/>
    </row>
    <row r="3" spans="1:15" ht="30" customHeight="1" x14ac:dyDescent="0.3">
      <c r="B3" s="64" t="s">
        <v>88</v>
      </c>
      <c r="C3" s="19"/>
      <c r="D3" s="58" t="s">
        <v>103</v>
      </c>
      <c r="E3" s="59"/>
      <c r="F3" s="60" t="s">
        <v>116</v>
      </c>
      <c r="G3" s="60"/>
      <c r="H3" s="60" t="s">
        <v>117</v>
      </c>
      <c r="I3" s="60"/>
      <c r="J3" s="61" t="s">
        <v>118</v>
      </c>
      <c r="K3" s="61" t="s">
        <v>97</v>
      </c>
      <c r="L3" s="53" t="s">
        <v>119</v>
      </c>
      <c r="M3" s="54"/>
    </row>
    <row r="4" spans="1:15" ht="32.25" customHeight="1" x14ac:dyDescent="0.3">
      <c r="B4" s="64"/>
      <c r="C4" s="19"/>
      <c r="D4" s="29" t="s">
        <v>95</v>
      </c>
      <c r="E4" s="29" t="s">
        <v>77</v>
      </c>
      <c r="F4" s="29" t="s">
        <v>96</v>
      </c>
      <c r="G4" s="29" t="s">
        <v>77</v>
      </c>
      <c r="H4" s="30" t="s">
        <v>75</v>
      </c>
      <c r="I4" s="30" t="s">
        <v>76</v>
      </c>
      <c r="J4" s="62"/>
      <c r="K4" s="62"/>
      <c r="L4" s="18" t="s">
        <v>81</v>
      </c>
      <c r="M4" s="18" t="s">
        <v>82</v>
      </c>
    </row>
    <row r="5" spans="1:15" ht="23.25" customHeight="1" x14ac:dyDescent="0.3">
      <c r="B5" s="20" t="s">
        <v>83</v>
      </c>
      <c r="C5" s="19"/>
      <c r="D5" s="45">
        <f>D7+D8</f>
        <v>52926.5</v>
      </c>
      <c r="E5" s="45">
        <f>E7+E8</f>
        <v>100</v>
      </c>
      <c r="F5" s="15">
        <f t="shared" ref="F5:M5" si="0">F7+F8</f>
        <v>256737</v>
      </c>
      <c r="G5" s="45">
        <f t="shared" si="0"/>
        <v>100</v>
      </c>
      <c r="H5" s="15">
        <f t="shared" si="0"/>
        <v>59307.700000000004</v>
      </c>
      <c r="I5" s="15">
        <f t="shared" si="0"/>
        <v>100</v>
      </c>
      <c r="J5" s="15">
        <f>H5/F5*100</f>
        <v>23.100565948811429</v>
      </c>
      <c r="K5" s="15">
        <f t="shared" si="0"/>
        <v>-197429.3</v>
      </c>
      <c r="L5" s="15">
        <f t="shared" si="0"/>
        <v>6381.2000000000062</v>
      </c>
      <c r="M5" s="45">
        <f t="shared" si="0"/>
        <v>0</v>
      </c>
      <c r="N5" s="21"/>
      <c r="O5" s="21"/>
    </row>
    <row r="6" spans="1:15" ht="16.5" customHeight="1" x14ac:dyDescent="0.3">
      <c r="B6" s="43" t="s">
        <v>84</v>
      </c>
      <c r="C6" s="19"/>
      <c r="D6" s="45"/>
      <c r="E6" s="45"/>
      <c r="F6" s="15"/>
      <c r="G6" s="45"/>
      <c r="H6" s="15"/>
      <c r="I6" s="15"/>
      <c r="J6" s="15"/>
      <c r="K6" s="15"/>
      <c r="L6" s="46"/>
      <c r="M6" s="47"/>
      <c r="N6" s="21"/>
      <c r="O6" s="21"/>
    </row>
    <row r="7" spans="1:15" ht="37.5" customHeight="1" x14ac:dyDescent="0.3">
      <c r="A7" t="s">
        <v>87</v>
      </c>
      <c r="B7" s="44" t="s">
        <v>85</v>
      </c>
      <c r="C7" s="19"/>
      <c r="D7" s="45">
        <v>14969.4</v>
      </c>
      <c r="E7" s="45">
        <f>D7/D5*100</f>
        <v>28.283374113156924</v>
      </c>
      <c r="F7" s="15">
        <v>73217.2</v>
      </c>
      <c r="G7" s="45">
        <f>F7/F5*100</f>
        <v>28.518367044874715</v>
      </c>
      <c r="H7" s="15">
        <v>18078.400000000001</v>
      </c>
      <c r="I7" s="45">
        <f>H7/H5*100</f>
        <v>30.482382557408229</v>
      </c>
      <c r="J7" s="15">
        <f>H7/F7*100</f>
        <v>24.691465939697231</v>
      </c>
      <c r="K7" s="15">
        <f>H7-F7</f>
        <v>-55138.799999999996</v>
      </c>
      <c r="L7" s="15">
        <f>H7-D7</f>
        <v>3109.0000000000018</v>
      </c>
      <c r="M7" s="45">
        <f>I7-E7</f>
        <v>2.1990084442513051</v>
      </c>
      <c r="N7" s="21"/>
      <c r="O7" s="21"/>
    </row>
    <row r="8" spans="1:15" ht="21" customHeight="1" x14ac:dyDescent="0.3">
      <c r="B8" s="44" t="s">
        <v>86</v>
      </c>
      <c r="C8" s="19"/>
      <c r="D8" s="45">
        <v>37957.1</v>
      </c>
      <c r="E8" s="45">
        <f>D8/D5*100</f>
        <v>71.716625886843076</v>
      </c>
      <c r="F8" s="15">
        <v>183519.8</v>
      </c>
      <c r="G8" s="45">
        <f>F8/F5*100</f>
        <v>71.481632955125278</v>
      </c>
      <c r="H8" s="15">
        <v>41229.300000000003</v>
      </c>
      <c r="I8" s="45">
        <f>H8/H5*100</f>
        <v>69.517617442591771</v>
      </c>
      <c r="J8" s="15">
        <f>H8/F8*100</f>
        <v>22.465859269680983</v>
      </c>
      <c r="K8" s="15">
        <f>H8-F8</f>
        <v>-142290.5</v>
      </c>
      <c r="L8" s="15">
        <f>H8-D8</f>
        <v>3272.2000000000044</v>
      </c>
      <c r="M8" s="45">
        <f>I8-E8</f>
        <v>-2.1990084442513051</v>
      </c>
      <c r="N8" s="21"/>
      <c r="O8" s="21"/>
    </row>
    <row r="9" spans="1:15" ht="36" customHeight="1" x14ac:dyDescent="0.25">
      <c r="B9" s="55" t="s">
        <v>89</v>
      </c>
      <c r="C9" s="56" t="s">
        <v>1</v>
      </c>
      <c r="D9" s="58" t="s">
        <v>102</v>
      </c>
      <c r="E9" s="59"/>
      <c r="F9" s="60" t="s">
        <v>101</v>
      </c>
      <c r="G9" s="60"/>
      <c r="H9" s="60" t="s">
        <v>103</v>
      </c>
      <c r="I9" s="60"/>
      <c r="J9" s="61" t="s">
        <v>104</v>
      </c>
      <c r="K9" s="61" t="s">
        <v>97</v>
      </c>
      <c r="L9" s="53" t="s">
        <v>105</v>
      </c>
      <c r="M9" s="54"/>
    </row>
    <row r="10" spans="1:15" ht="38.25" customHeight="1" x14ac:dyDescent="0.25">
      <c r="B10" s="55"/>
      <c r="C10" s="57"/>
      <c r="D10" s="29" t="s">
        <v>90</v>
      </c>
      <c r="E10" s="29" t="s">
        <v>77</v>
      </c>
      <c r="F10" s="29" t="s">
        <v>98</v>
      </c>
      <c r="G10" s="29" t="s">
        <v>77</v>
      </c>
      <c r="H10" s="32" t="s">
        <v>75</v>
      </c>
      <c r="I10" s="32" t="s">
        <v>76</v>
      </c>
      <c r="J10" s="62"/>
      <c r="K10" s="62"/>
      <c r="L10" s="18" t="s">
        <v>81</v>
      </c>
      <c r="M10" s="18" t="s">
        <v>82</v>
      </c>
    </row>
    <row r="11" spans="1:15" ht="24.75" customHeight="1" x14ac:dyDescent="0.3">
      <c r="B11" s="6" t="s">
        <v>0</v>
      </c>
      <c r="C11" s="2" t="s">
        <v>2</v>
      </c>
      <c r="D11" s="15">
        <f>D12+D13+D14+D15+D16+D17+D18+D19</f>
        <v>5820.2999999999993</v>
      </c>
      <c r="E11" s="35">
        <f>D11/D57*100</f>
        <v>11.031443679990902</v>
      </c>
      <c r="F11" s="3">
        <f t="shared" ref="F11:H11" si="1">F12+F13+F14+F15+F16+F17+F18+F19</f>
        <v>29895.399999999998</v>
      </c>
      <c r="G11" s="33">
        <f>F11/F57*100</f>
        <v>11.342425110453899</v>
      </c>
      <c r="H11" s="3">
        <f t="shared" si="1"/>
        <v>5133.4999999999991</v>
      </c>
      <c r="I11" s="33">
        <f>H11/H57*100</f>
        <v>9.6772490861894411</v>
      </c>
      <c r="J11" s="10">
        <f>H11/F11*100</f>
        <v>17.171538096161949</v>
      </c>
      <c r="K11" s="3">
        <f t="shared" ref="K11:K39" si="2">H11-F11</f>
        <v>-24761.899999999998</v>
      </c>
      <c r="L11" s="3">
        <f t="shared" ref="L11:L26" si="3">H11-D11</f>
        <v>-686.80000000000018</v>
      </c>
      <c r="M11" s="37">
        <f t="shared" ref="M11:M25" si="4">I11-E11</f>
        <v>-1.354194593801461</v>
      </c>
    </row>
    <row r="12" spans="1:15" ht="57.75" customHeight="1" x14ac:dyDescent="0.3">
      <c r="B12" s="9" t="s">
        <v>49</v>
      </c>
      <c r="C12" s="4" t="s">
        <v>3</v>
      </c>
      <c r="D12" s="16" t="s">
        <v>120</v>
      </c>
      <c r="E12" s="36"/>
      <c r="F12" s="5">
        <v>1022.9</v>
      </c>
      <c r="G12" s="34"/>
      <c r="H12" s="34">
        <v>184.7</v>
      </c>
      <c r="I12" s="34"/>
      <c r="J12" s="11">
        <f>H12/F12*100</f>
        <v>18.056506012317918</v>
      </c>
      <c r="K12" s="5">
        <f t="shared" si="2"/>
        <v>-838.2</v>
      </c>
      <c r="L12" s="5">
        <f t="shared" si="3"/>
        <v>4.0999999999999943</v>
      </c>
      <c r="M12" s="38"/>
    </row>
    <row r="13" spans="1:15" ht="96.75" customHeight="1" x14ac:dyDescent="0.3">
      <c r="B13" s="9" t="s">
        <v>50</v>
      </c>
      <c r="C13" s="4" t="s">
        <v>4</v>
      </c>
      <c r="D13" s="16" t="s">
        <v>121</v>
      </c>
      <c r="E13" s="36"/>
      <c r="F13" s="5">
        <v>489.9</v>
      </c>
      <c r="G13" s="34"/>
      <c r="H13" s="34">
        <v>45.9</v>
      </c>
      <c r="I13" s="34"/>
      <c r="J13" s="11">
        <f>H13/F13*100</f>
        <v>9.3692590324556022</v>
      </c>
      <c r="K13" s="5">
        <f t="shared" si="2"/>
        <v>-444</v>
      </c>
      <c r="L13" s="5">
        <f t="shared" si="3"/>
        <v>-5.6000000000000014</v>
      </c>
      <c r="M13" s="38"/>
    </row>
    <row r="14" spans="1:15" ht="40.5" customHeight="1" x14ac:dyDescent="0.3">
      <c r="B14" s="9" t="s">
        <v>51</v>
      </c>
      <c r="C14" s="4" t="s">
        <v>5</v>
      </c>
      <c r="D14" s="16" t="s">
        <v>122</v>
      </c>
      <c r="E14" s="36"/>
      <c r="F14" s="5">
        <v>17679.7</v>
      </c>
      <c r="G14" s="34"/>
      <c r="H14" s="34">
        <v>3071.2</v>
      </c>
      <c r="I14" s="34"/>
      <c r="J14" s="11">
        <f>H14/F14*100</f>
        <v>17.371335486461874</v>
      </c>
      <c r="K14" s="5">
        <f t="shared" si="2"/>
        <v>-14608.5</v>
      </c>
      <c r="L14" s="5">
        <f t="shared" si="3"/>
        <v>-411.90000000000009</v>
      </c>
      <c r="M14" s="38"/>
    </row>
    <row r="15" spans="1:15" ht="18.75" x14ac:dyDescent="0.3">
      <c r="B15" s="9" t="s">
        <v>52</v>
      </c>
      <c r="C15" s="4" t="s">
        <v>6</v>
      </c>
      <c r="D15" s="16" t="s">
        <v>106</v>
      </c>
      <c r="E15" s="36"/>
      <c r="F15" s="5">
        <v>6</v>
      </c>
      <c r="G15" s="34"/>
      <c r="H15" s="34">
        <v>0</v>
      </c>
      <c r="I15" s="34"/>
      <c r="J15" s="11">
        <v>0</v>
      </c>
      <c r="K15" s="5">
        <f t="shared" si="2"/>
        <v>-6</v>
      </c>
      <c r="L15" s="5">
        <f t="shared" si="3"/>
        <v>0</v>
      </c>
      <c r="M15" s="38"/>
    </row>
    <row r="16" spans="1:15" ht="99.75" customHeight="1" x14ac:dyDescent="0.3">
      <c r="B16" s="9" t="s">
        <v>53</v>
      </c>
      <c r="C16" s="4" t="s">
        <v>7</v>
      </c>
      <c r="D16" s="16" t="s">
        <v>123</v>
      </c>
      <c r="E16" s="36"/>
      <c r="F16" s="5">
        <v>4686.1000000000004</v>
      </c>
      <c r="G16" s="34"/>
      <c r="H16" s="34">
        <v>861</v>
      </c>
      <c r="I16" s="34"/>
      <c r="J16" s="11">
        <f>H16/F16*100</f>
        <v>18.373487548281084</v>
      </c>
      <c r="K16" s="5">
        <f t="shared" si="2"/>
        <v>-3825.1000000000004</v>
      </c>
      <c r="L16" s="5">
        <f t="shared" si="3"/>
        <v>-208.20000000000005</v>
      </c>
      <c r="M16" s="38"/>
    </row>
    <row r="17" spans="2:13" ht="37.5" x14ac:dyDescent="0.3">
      <c r="B17" s="9" t="s">
        <v>54</v>
      </c>
      <c r="C17" s="4" t="s">
        <v>8</v>
      </c>
      <c r="D17" s="16" t="s">
        <v>106</v>
      </c>
      <c r="E17" s="36"/>
      <c r="F17" s="5">
        <v>450</v>
      </c>
      <c r="G17" s="34"/>
      <c r="H17" s="34">
        <v>0</v>
      </c>
      <c r="I17" s="34"/>
      <c r="J17" s="11">
        <v>0</v>
      </c>
      <c r="K17" s="5">
        <f t="shared" si="2"/>
        <v>-450</v>
      </c>
      <c r="L17" s="5">
        <f t="shared" si="3"/>
        <v>0</v>
      </c>
      <c r="M17" s="38"/>
    </row>
    <row r="18" spans="2:13" ht="20.25" customHeight="1" x14ac:dyDescent="0.3">
      <c r="B18" s="9" t="s">
        <v>55</v>
      </c>
      <c r="C18" s="4" t="s">
        <v>9</v>
      </c>
      <c r="D18" s="16" t="s">
        <v>106</v>
      </c>
      <c r="E18" s="36"/>
      <c r="F18" s="5">
        <v>285</v>
      </c>
      <c r="G18" s="34"/>
      <c r="H18" s="34">
        <v>0</v>
      </c>
      <c r="I18" s="34"/>
      <c r="J18" s="11">
        <f t="shared" ref="J18:J25" si="5">H18/F18*100</f>
        <v>0</v>
      </c>
      <c r="K18" s="5">
        <f t="shared" si="2"/>
        <v>-285</v>
      </c>
      <c r="L18" s="5">
        <f t="shared" si="3"/>
        <v>0</v>
      </c>
      <c r="M18" s="38"/>
    </row>
    <row r="19" spans="2:13" ht="37.5" x14ac:dyDescent="0.3">
      <c r="B19" s="9" t="s">
        <v>56</v>
      </c>
      <c r="C19" s="4" t="s">
        <v>10</v>
      </c>
      <c r="D19" s="16" t="s">
        <v>124</v>
      </c>
      <c r="E19" s="36"/>
      <c r="F19" s="5">
        <v>5275.8</v>
      </c>
      <c r="G19" s="34"/>
      <c r="H19" s="34">
        <v>970.7</v>
      </c>
      <c r="I19" s="34"/>
      <c r="J19" s="11">
        <f t="shared" si="5"/>
        <v>18.399105348951821</v>
      </c>
      <c r="K19" s="5">
        <f t="shared" si="2"/>
        <v>-4305.1000000000004</v>
      </c>
      <c r="L19" s="5">
        <f t="shared" si="3"/>
        <v>-65.200000000000045</v>
      </c>
      <c r="M19" s="38"/>
    </row>
    <row r="20" spans="2:13" ht="18.75" x14ac:dyDescent="0.3">
      <c r="B20" s="6" t="s">
        <v>11</v>
      </c>
      <c r="C20" s="2" t="s">
        <v>12</v>
      </c>
      <c r="D20" s="15" t="str">
        <f>D21</f>
        <v>327,6</v>
      </c>
      <c r="E20" s="35">
        <f>D20/D57*100</f>
        <v>0.62091317450389494</v>
      </c>
      <c r="F20" s="3">
        <f>F21</f>
        <v>1744.7</v>
      </c>
      <c r="G20" s="33">
        <f>F20/F57*100</f>
        <v>0.66194562006893765</v>
      </c>
      <c r="H20" s="3">
        <f>H21</f>
        <v>422.4</v>
      </c>
      <c r="I20" s="33">
        <f>H20/H57*100</f>
        <v>0.79627350034214861</v>
      </c>
      <c r="J20" s="10">
        <f t="shared" si="5"/>
        <v>24.210465982690433</v>
      </c>
      <c r="K20" s="3">
        <f t="shared" si="2"/>
        <v>-1322.3000000000002</v>
      </c>
      <c r="L20" s="3">
        <f t="shared" si="3"/>
        <v>94.799999999999955</v>
      </c>
      <c r="M20" s="37">
        <f t="shared" si="4"/>
        <v>0.17536032583825367</v>
      </c>
    </row>
    <row r="21" spans="2:13" ht="37.5" x14ac:dyDescent="0.3">
      <c r="B21" s="9" t="s">
        <v>57</v>
      </c>
      <c r="C21" s="4" t="s">
        <v>13</v>
      </c>
      <c r="D21" s="16" t="s">
        <v>125</v>
      </c>
      <c r="E21" s="36"/>
      <c r="F21" s="5">
        <v>1744.7</v>
      </c>
      <c r="G21" s="34"/>
      <c r="H21" s="5">
        <v>422.4</v>
      </c>
      <c r="I21" s="34"/>
      <c r="J21" s="11">
        <f t="shared" si="5"/>
        <v>24.210465982690433</v>
      </c>
      <c r="K21" s="5">
        <f t="shared" si="2"/>
        <v>-1322.3000000000002</v>
      </c>
      <c r="L21" s="5">
        <f t="shared" si="3"/>
        <v>94.799999999999955</v>
      </c>
      <c r="M21" s="38"/>
    </row>
    <row r="22" spans="2:13" ht="36.75" customHeight="1" x14ac:dyDescent="0.3">
      <c r="B22" s="6" t="s">
        <v>14</v>
      </c>
      <c r="C22" s="2" t="s">
        <v>15</v>
      </c>
      <c r="D22" s="15">
        <f>D23+D24</f>
        <v>395.6</v>
      </c>
      <c r="E22" s="35">
        <f>D22/D57*100</f>
        <v>0.74979625101874492</v>
      </c>
      <c r="F22" s="15">
        <f>F23+F24</f>
        <v>3010.3</v>
      </c>
      <c r="G22" s="33">
        <f>F22/F57*100</f>
        <v>1.1421189316750864</v>
      </c>
      <c r="H22" s="15">
        <f>H23+H24</f>
        <v>572.1</v>
      </c>
      <c r="I22" s="33">
        <f>H22/H57*100</f>
        <v>1.0784755434321573</v>
      </c>
      <c r="J22" s="10">
        <f t="shared" si="5"/>
        <v>19.004750357107262</v>
      </c>
      <c r="K22" s="3">
        <f t="shared" si="2"/>
        <v>-2438.2000000000003</v>
      </c>
      <c r="L22" s="3">
        <f t="shared" si="3"/>
        <v>176.5</v>
      </c>
      <c r="M22" s="37">
        <f t="shared" si="4"/>
        <v>0.32867929241341243</v>
      </c>
    </row>
    <row r="23" spans="2:13" ht="37.5" x14ac:dyDescent="0.3">
      <c r="B23" s="9" t="s">
        <v>48</v>
      </c>
      <c r="C23" s="4" t="s">
        <v>16</v>
      </c>
      <c r="D23" s="16" t="s">
        <v>126</v>
      </c>
      <c r="E23" s="36"/>
      <c r="F23" s="5">
        <v>2980.3</v>
      </c>
      <c r="G23" s="34"/>
      <c r="H23" s="5">
        <v>572.1</v>
      </c>
      <c r="I23" s="34"/>
      <c r="J23" s="11">
        <f t="shared" si="5"/>
        <v>19.196054088514579</v>
      </c>
      <c r="K23" s="5">
        <f t="shared" si="2"/>
        <v>-2408.2000000000003</v>
      </c>
      <c r="L23" s="5">
        <f t="shared" si="3"/>
        <v>176.5</v>
      </c>
      <c r="M23" s="38"/>
    </row>
    <row r="24" spans="2:13" ht="60" customHeight="1" x14ac:dyDescent="0.3">
      <c r="B24" s="9" t="s">
        <v>58</v>
      </c>
      <c r="C24" s="4" t="s">
        <v>17</v>
      </c>
      <c r="D24" s="16" t="s">
        <v>106</v>
      </c>
      <c r="E24" s="36"/>
      <c r="F24" s="5">
        <v>30</v>
      </c>
      <c r="G24" s="34"/>
      <c r="H24" s="5">
        <v>0</v>
      </c>
      <c r="I24" s="34"/>
      <c r="J24" s="11">
        <f t="shared" si="5"/>
        <v>0</v>
      </c>
      <c r="K24" s="5">
        <f t="shared" si="2"/>
        <v>-30</v>
      </c>
      <c r="L24" s="5">
        <f t="shared" si="3"/>
        <v>0</v>
      </c>
      <c r="M24" s="38"/>
    </row>
    <row r="25" spans="2:13" ht="18.75" x14ac:dyDescent="0.3">
      <c r="B25" s="6" t="s">
        <v>18</v>
      </c>
      <c r="C25" s="2" t="s">
        <v>19</v>
      </c>
      <c r="D25" s="15">
        <f>D26+E28+D27+D28+D29</f>
        <v>1238.8</v>
      </c>
      <c r="E25" s="45">
        <f>D25/D57*100</f>
        <v>2.3479463998028844</v>
      </c>
      <c r="F25" s="15">
        <f>F26+G28+F27+F28+F29</f>
        <v>17500.400000000001</v>
      </c>
      <c r="G25" s="45">
        <f>F25/F57*100</f>
        <v>6.6397163578004461</v>
      </c>
      <c r="H25" s="15">
        <f>H26+I28+H27+H28+H29</f>
        <v>1038.7</v>
      </c>
      <c r="I25" s="45">
        <f>H25/H57*100</f>
        <v>1.9580712234976088</v>
      </c>
      <c r="J25" s="10">
        <f t="shared" si="5"/>
        <v>5.935292907590684</v>
      </c>
      <c r="K25" s="3">
        <f t="shared" si="2"/>
        <v>-16461.7</v>
      </c>
      <c r="L25" s="3">
        <f t="shared" si="3"/>
        <v>-200.09999999999991</v>
      </c>
      <c r="M25" s="37">
        <f t="shared" si="4"/>
        <v>-0.38987517630527568</v>
      </c>
    </row>
    <row r="26" spans="2:13" ht="40.5" customHeight="1" x14ac:dyDescent="0.3">
      <c r="B26" s="9" t="s">
        <v>59</v>
      </c>
      <c r="C26" s="4" t="s">
        <v>20</v>
      </c>
      <c r="D26" s="14">
        <v>0</v>
      </c>
      <c r="E26" s="36"/>
      <c r="F26" s="5">
        <v>139.30000000000001</v>
      </c>
      <c r="G26" s="34"/>
      <c r="H26" s="5">
        <v>0</v>
      </c>
      <c r="I26" s="34"/>
      <c r="J26" s="11">
        <f t="shared" ref="J26:J32" si="6">H26/F26*100</f>
        <v>0</v>
      </c>
      <c r="K26" s="5">
        <f t="shared" si="2"/>
        <v>-139.30000000000001</v>
      </c>
      <c r="L26" s="5">
        <f t="shared" si="3"/>
        <v>0</v>
      </c>
      <c r="M26" s="38"/>
    </row>
    <row r="27" spans="2:13" ht="18.75" x14ac:dyDescent="0.3">
      <c r="B27" s="9" t="s">
        <v>91</v>
      </c>
      <c r="C27" s="4" t="s">
        <v>92</v>
      </c>
      <c r="D27" s="14">
        <v>305.5</v>
      </c>
      <c r="E27" s="36"/>
      <c r="F27" s="5">
        <v>1903.2</v>
      </c>
      <c r="G27" s="34"/>
      <c r="H27" s="5">
        <v>284.10000000000002</v>
      </c>
      <c r="I27" s="34"/>
      <c r="J27" s="11">
        <f t="shared" si="6"/>
        <v>14.927490542244643</v>
      </c>
      <c r="K27" s="5">
        <f t="shared" si="2"/>
        <v>-1619.1</v>
      </c>
      <c r="L27" s="5">
        <f t="shared" ref="L27:M56" si="7">H27-D27</f>
        <v>-21.399999999999977</v>
      </c>
      <c r="M27" s="38"/>
    </row>
    <row r="28" spans="2:13" ht="37.5" x14ac:dyDescent="0.3">
      <c r="B28" s="9" t="s">
        <v>60</v>
      </c>
      <c r="C28" s="4" t="s">
        <v>21</v>
      </c>
      <c r="D28" s="14">
        <v>901.2</v>
      </c>
      <c r="E28" s="36"/>
      <c r="F28" s="5">
        <v>15184.9</v>
      </c>
      <c r="G28" s="34"/>
      <c r="H28" s="5">
        <v>720.2</v>
      </c>
      <c r="I28" s="34"/>
      <c r="J28" s="11">
        <f t="shared" si="6"/>
        <v>4.742869561208833</v>
      </c>
      <c r="K28" s="5">
        <f t="shared" si="2"/>
        <v>-14464.699999999999</v>
      </c>
      <c r="L28" s="5">
        <f t="shared" si="7"/>
        <v>-181</v>
      </c>
      <c r="M28" s="38"/>
    </row>
    <row r="29" spans="2:13" ht="37.5" x14ac:dyDescent="0.3">
      <c r="B29" s="9" t="s">
        <v>61</v>
      </c>
      <c r="C29" s="4" t="s">
        <v>22</v>
      </c>
      <c r="D29" s="14">
        <v>32.1</v>
      </c>
      <c r="E29" s="36"/>
      <c r="F29" s="5">
        <v>273</v>
      </c>
      <c r="G29" s="34"/>
      <c r="H29" s="5">
        <v>34.4</v>
      </c>
      <c r="I29" s="34"/>
      <c r="J29" s="11">
        <f t="shared" si="6"/>
        <v>12.6007326007326</v>
      </c>
      <c r="K29" s="5">
        <f t="shared" si="2"/>
        <v>-238.6</v>
      </c>
      <c r="L29" s="5">
        <f t="shared" si="7"/>
        <v>2.2999999999999972</v>
      </c>
      <c r="M29" s="38"/>
    </row>
    <row r="30" spans="2:13" ht="37.5" x14ac:dyDescent="0.3">
      <c r="B30" s="6" t="s">
        <v>23</v>
      </c>
      <c r="C30" s="7" t="s">
        <v>24</v>
      </c>
      <c r="D30" s="15">
        <f>D31+D32+D33</f>
        <v>35.5</v>
      </c>
      <c r="E30" s="35">
        <f>D30/D57*100</f>
        <v>6.7284547298193734E-2</v>
      </c>
      <c r="F30" s="3">
        <f>F31+F32+F33</f>
        <v>1890.9</v>
      </c>
      <c r="G30" s="33">
        <f>F30/F57*100</f>
        <v>0.71741443972508412</v>
      </c>
      <c r="H30" s="3">
        <f>H31+H32+H33</f>
        <v>3</v>
      </c>
      <c r="I30" s="33">
        <f>H30/H57*100</f>
        <v>5.6553515649300327E-3</v>
      </c>
      <c r="J30" s="10">
        <f t="shared" si="6"/>
        <v>0.15865460891638902</v>
      </c>
      <c r="K30" s="3">
        <f t="shared" si="2"/>
        <v>-1887.9</v>
      </c>
      <c r="L30" s="3">
        <f t="shared" si="7"/>
        <v>-32.5</v>
      </c>
      <c r="M30" s="37">
        <f t="shared" ref="M30:M36" si="8">I30-E30</f>
        <v>-6.1629195733263697E-2</v>
      </c>
    </row>
    <row r="31" spans="2:13" ht="18.75" x14ac:dyDescent="0.3">
      <c r="B31" s="9" t="s">
        <v>62</v>
      </c>
      <c r="C31" s="8" t="s">
        <v>25</v>
      </c>
      <c r="D31" s="14">
        <v>3</v>
      </c>
      <c r="E31" s="36"/>
      <c r="F31" s="5">
        <v>17.899999999999999</v>
      </c>
      <c r="G31" s="34"/>
      <c r="H31" s="5">
        <v>3</v>
      </c>
      <c r="I31" s="34"/>
      <c r="J31" s="11">
        <f t="shared" si="6"/>
        <v>16.759776536312852</v>
      </c>
      <c r="K31" s="5">
        <f t="shared" si="2"/>
        <v>-14.899999999999999</v>
      </c>
      <c r="L31" s="5">
        <f t="shared" si="7"/>
        <v>0</v>
      </c>
      <c r="M31" s="38"/>
    </row>
    <row r="32" spans="2:13" ht="18.75" x14ac:dyDescent="0.3">
      <c r="B32" s="9" t="s">
        <v>63</v>
      </c>
      <c r="C32" s="8" t="s">
        <v>26</v>
      </c>
      <c r="D32" s="14">
        <v>32.5</v>
      </c>
      <c r="E32" s="36"/>
      <c r="F32" s="5">
        <v>1873</v>
      </c>
      <c r="G32" s="34"/>
      <c r="H32" s="5">
        <v>0</v>
      </c>
      <c r="I32" s="34"/>
      <c r="J32" s="11">
        <f t="shared" si="6"/>
        <v>0</v>
      </c>
      <c r="K32" s="5">
        <f t="shared" si="2"/>
        <v>-1873</v>
      </c>
      <c r="L32" s="5">
        <f t="shared" si="7"/>
        <v>-32.5</v>
      </c>
      <c r="M32" s="38"/>
    </row>
    <row r="33" spans="2:13" ht="18.75" x14ac:dyDescent="0.3">
      <c r="B33" s="9" t="s">
        <v>64</v>
      </c>
      <c r="C33" s="8" t="s">
        <v>27</v>
      </c>
      <c r="D33" s="14">
        <v>0</v>
      </c>
      <c r="E33" s="36"/>
      <c r="F33" s="5">
        <v>0</v>
      </c>
      <c r="G33" s="34"/>
      <c r="H33" s="5">
        <v>0</v>
      </c>
      <c r="I33" s="34"/>
      <c r="J33" s="11">
        <v>0</v>
      </c>
      <c r="K33" s="5">
        <f t="shared" si="2"/>
        <v>0</v>
      </c>
      <c r="L33" s="5">
        <f t="shared" si="7"/>
        <v>0</v>
      </c>
      <c r="M33" s="38"/>
    </row>
    <row r="34" spans="2:13" ht="18.75" x14ac:dyDescent="0.3">
      <c r="B34" s="6" t="s">
        <v>78</v>
      </c>
      <c r="C34" s="7" t="s">
        <v>79</v>
      </c>
      <c r="D34" s="15">
        <f>D35</f>
        <v>0</v>
      </c>
      <c r="E34" s="35">
        <v>0</v>
      </c>
      <c r="F34" s="3">
        <f>F35</f>
        <v>10</v>
      </c>
      <c r="G34" s="3">
        <f t="shared" ref="G34:M34" si="9">G35</f>
        <v>0</v>
      </c>
      <c r="H34" s="3">
        <f t="shared" si="9"/>
        <v>0</v>
      </c>
      <c r="I34" s="3">
        <f t="shared" si="9"/>
        <v>0</v>
      </c>
      <c r="J34" s="3">
        <f t="shared" si="9"/>
        <v>0</v>
      </c>
      <c r="K34" s="3">
        <f t="shared" si="9"/>
        <v>-10</v>
      </c>
      <c r="L34" s="3">
        <f t="shared" si="9"/>
        <v>0</v>
      </c>
      <c r="M34" s="3">
        <f t="shared" si="9"/>
        <v>0</v>
      </c>
    </row>
    <row r="35" spans="2:13" ht="37.5" x14ac:dyDescent="0.3">
      <c r="B35" s="9" t="s">
        <v>80</v>
      </c>
      <c r="C35" s="8" t="s">
        <v>128</v>
      </c>
      <c r="D35" s="14">
        <v>0</v>
      </c>
      <c r="E35" s="36"/>
      <c r="F35" s="5">
        <v>10</v>
      </c>
      <c r="G35" s="34"/>
      <c r="H35" s="5">
        <v>0</v>
      </c>
      <c r="I35" s="34"/>
      <c r="J35" s="11">
        <v>0</v>
      </c>
      <c r="K35" s="5">
        <f t="shared" si="2"/>
        <v>-10</v>
      </c>
      <c r="L35" s="5">
        <f t="shared" si="7"/>
        <v>0</v>
      </c>
      <c r="M35" s="38"/>
    </row>
    <row r="36" spans="2:13" ht="18.75" x14ac:dyDescent="0.3">
      <c r="B36" s="6" t="s">
        <v>28</v>
      </c>
      <c r="C36" s="7" t="s">
        <v>29</v>
      </c>
      <c r="D36" s="15">
        <f>D37+D38+D39+D40+D41</f>
        <v>35587.4</v>
      </c>
      <c r="E36" s="35">
        <f>D36/D57*100</f>
        <v>67.450199958302534</v>
      </c>
      <c r="F36" s="3">
        <f>F37+F38+F39+F40+F41</f>
        <v>159225.29999999999</v>
      </c>
      <c r="G36" s="33">
        <f>F36/F57*100</f>
        <v>60.410666555374917</v>
      </c>
      <c r="H36" s="3">
        <f>H37+H38+H39+H40+H41</f>
        <v>36204.200000000004</v>
      </c>
      <c r="I36" s="33">
        <f>H36/H57*100</f>
        <v>68.249159709013313</v>
      </c>
      <c r="J36" s="10">
        <f>H36/F36*100</f>
        <v>22.737718189257617</v>
      </c>
      <c r="K36" s="3">
        <f t="shared" si="2"/>
        <v>-123021.09999999998</v>
      </c>
      <c r="L36" s="3">
        <f t="shared" si="7"/>
        <v>616.80000000000291</v>
      </c>
      <c r="M36" s="37">
        <f t="shared" si="8"/>
        <v>0.79895975071077885</v>
      </c>
    </row>
    <row r="37" spans="2:13" ht="18.75" x14ac:dyDescent="0.3">
      <c r="B37" s="9" t="s">
        <v>65</v>
      </c>
      <c r="C37" s="8" t="s">
        <v>30</v>
      </c>
      <c r="D37" s="14">
        <v>4873</v>
      </c>
      <c r="E37" s="36"/>
      <c r="F37" s="5">
        <v>24196.7</v>
      </c>
      <c r="G37" s="34"/>
      <c r="H37" s="5">
        <v>5071.1000000000004</v>
      </c>
      <c r="I37" s="34"/>
      <c r="J37" s="11">
        <f>H37/F37*100</f>
        <v>20.957816561762556</v>
      </c>
      <c r="K37" s="5">
        <f t="shared" si="2"/>
        <v>-19125.599999999999</v>
      </c>
      <c r="L37" s="5">
        <f t="shared" si="7"/>
        <v>198.10000000000036</v>
      </c>
      <c r="M37" s="38"/>
    </row>
    <row r="38" spans="2:13" ht="18" customHeight="1" x14ac:dyDescent="0.3">
      <c r="B38" s="9" t="s">
        <v>66</v>
      </c>
      <c r="C38" s="8" t="s">
        <v>31</v>
      </c>
      <c r="D38" s="14">
        <v>25088</v>
      </c>
      <c r="E38" s="36"/>
      <c r="F38" s="5">
        <v>104925.2</v>
      </c>
      <c r="G38" s="34"/>
      <c r="H38" s="5">
        <v>24935.200000000001</v>
      </c>
      <c r="I38" s="34"/>
      <c r="J38" s="11">
        <f>H38/F38*100</f>
        <v>23.764739071262195</v>
      </c>
      <c r="K38" s="5">
        <f t="shared" si="2"/>
        <v>-79990</v>
      </c>
      <c r="L38" s="5">
        <f t="shared" si="7"/>
        <v>-152.79999999999927</v>
      </c>
      <c r="M38" s="38"/>
    </row>
    <row r="39" spans="2:13" ht="40.5" customHeight="1" x14ac:dyDescent="0.3">
      <c r="B39" s="9" t="s">
        <v>99</v>
      </c>
      <c r="C39" s="8" t="s">
        <v>100</v>
      </c>
      <c r="D39" s="14">
        <v>1362.2</v>
      </c>
      <c r="E39" s="36"/>
      <c r="F39" s="5">
        <v>7080.5</v>
      </c>
      <c r="G39" s="34"/>
      <c r="H39" s="5">
        <v>1450</v>
      </c>
      <c r="I39" s="34"/>
      <c r="J39" s="11">
        <f>H39/F39*100</f>
        <v>20.478779747192995</v>
      </c>
      <c r="K39" s="5">
        <f t="shared" si="2"/>
        <v>-5630.5</v>
      </c>
      <c r="L39" s="5">
        <f t="shared" si="7"/>
        <v>87.799999999999955</v>
      </c>
      <c r="M39" s="38"/>
    </row>
    <row r="40" spans="2:13" ht="35.25" customHeight="1" x14ac:dyDescent="0.3">
      <c r="B40" s="9" t="s">
        <v>67</v>
      </c>
      <c r="C40" s="8" t="s">
        <v>32</v>
      </c>
      <c r="D40" s="14">
        <v>11</v>
      </c>
      <c r="E40" s="36"/>
      <c r="F40" s="5">
        <v>708.5</v>
      </c>
      <c r="G40" s="34"/>
      <c r="H40" s="5">
        <v>14.5</v>
      </c>
      <c r="I40" s="34"/>
      <c r="J40" s="11">
        <f t="shared" ref="J40:J57" si="10">H40/F40*100</f>
        <v>2.046577275935074</v>
      </c>
      <c r="K40" s="5">
        <f t="shared" ref="K40:K56" si="11">H40-F40</f>
        <v>-694</v>
      </c>
      <c r="L40" s="5">
        <f t="shared" si="7"/>
        <v>3.5</v>
      </c>
      <c r="M40" s="38"/>
    </row>
    <row r="41" spans="2:13" ht="37.5" customHeight="1" x14ac:dyDescent="0.3">
      <c r="B41" s="9" t="s">
        <v>68</v>
      </c>
      <c r="C41" s="8" t="s">
        <v>33</v>
      </c>
      <c r="D41" s="14">
        <v>4253.2</v>
      </c>
      <c r="E41" s="36"/>
      <c r="F41" s="5">
        <v>22314.400000000001</v>
      </c>
      <c r="G41" s="34"/>
      <c r="H41" s="5">
        <v>4733.3999999999996</v>
      </c>
      <c r="I41" s="34"/>
      <c r="J41" s="11">
        <f t="shared" si="10"/>
        <v>21.212311332592403</v>
      </c>
      <c r="K41" s="5">
        <f t="shared" si="11"/>
        <v>-17581</v>
      </c>
      <c r="L41" s="5">
        <f t="shared" si="7"/>
        <v>480.19999999999982</v>
      </c>
      <c r="M41" s="38"/>
    </row>
    <row r="42" spans="2:13" ht="18" customHeight="1" x14ac:dyDescent="0.3">
      <c r="B42" s="6" t="s">
        <v>34</v>
      </c>
      <c r="C42" s="7" t="s">
        <v>35</v>
      </c>
      <c r="D42" s="15">
        <f>D43+D44</f>
        <v>5672.5</v>
      </c>
      <c r="E42" s="35">
        <f>D42/D57*100</f>
        <v>10.751312522507154</v>
      </c>
      <c r="F42" s="3">
        <f>F43+F44</f>
        <v>30140.799999999999</v>
      </c>
      <c r="G42" s="33">
        <f>F42/F57*100</f>
        <v>11.435530776278922</v>
      </c>
      <c r="H42" s="3">
        <f>H43+H44</f>
        <v>6001.2</v>
      </c>
      <c r="I42" s="33">
        <f>H42/H57*100</f>
        <v>11.312965270486037</v>
      </c>
      <c r="J42" s="10">
        <f t="shared" si="10"/>
        <v>19.91055313727572</v>
      </c>
      <c r="K42" s="3">
        <f t="shared" si="11"/>
        <v>-24139.599999999999</v>
      </c>
      <c r="L42" s="3">
        <f t="shared" si="7"/>
        <v>328.69999999999982</v>
      </c>
      <c r="M42" s="37">
        <f t="shared" ref="M42:M50" si="12">I42-E42</f>
        <v>0.56165274797888287</v>
      </c>
    </row>
    <row r="43" spans="2:13" ht="19.5" customHeight="1" x14ac:dyDescent="0.3">
      <c r="B43" s="9" t="s">
        <v>69</v>
      </c>
      <c r="C43" s="8" t="s">
        <v>36</v>
      </c>
      <c r="D43" s="14">
        <v>4436.3</v>
      </c>
      <c r="E43" s="36"/>
      <c r="F43" s="5">
        <v>24544.799999999999</v>
      </c>
      <c r="G43" s="34"/>
      <c r="H43" s="5">
        <v>4644.5</v>
      </c>
      <c r="I43" s="34"/>
      <c r="J43" s="11">
        <f t="shared" si="10"/>
        <v>18.92254163814739</v>
      </c>
      <c r="K43" s="5">
        <f t="shared" si="11"/>
        <v>-19900.3</v>
      </c>
      <c r="L43" s="5">
        <f t="shared" si="7"/>
        <v>208.19999999999982</v>
      </c>
      <c r="M43" s="38"/>
    </row>
    <row r="44" spans="2:13" ht="39" customHeight="1" x14ac:dyDescent="0.3">
      <c r="B44" s="9" t="s">
        <v>70</v>
      </c>
      <c r="C44" s="8" t="s">
        <v>37</v>
      </c>
      <c r="D44" s="14">
        <v>1236.2</v>
      </c>
      <c r="E44" s="36"/>
      <c r="F44" s="5">
        <v>5596</v>
      </c>
      <c r="G44" s="34"/>
      <c r="H44" s="5">
        <v>1356.7</v>
      </c>
      <c r="I44" s="34"/>
      <c r="J44" s="11">
        <f t="shared" si="10"/>
        <v>24.244102930664763</v>
      </c>
      <c r="K44" s="5">
        <f t="shared" si="11"/>
        <v>-4239.3</v>
      </c>
      <c r="L44" s="5">
        <f t="shared" si="7"/>
        <v>120.5</v>
      </c>
      <c r="M44" s="38"/>
    </row>
    <row r="45" spans="2:13" ht="18.75" x14ac:dyDescent="0.3">
      <c r="B45" s="6" t="s">
        <v>38</v>
      </c>
      <c r="C45" s="7" t="s">
        <v>39</v>
      </c>
      <c r="D45" s="15">
        <f>D46+D47+D48+D49</f>
        <v>2220.6999999999998</v>
      </c>
      <c r="E45" s="35">
        <f>D45/D57*100</f>
        <v>4.2089801178901078</v>
      </c>
      <c r="F45" s="3">
        <f>F46+F47+F48+F49</f>
        <v>13347.400000000001</v>
      </c>
      <c r="G45" s="33">
        <f>F45/F57*100</f>
        <v>5.0640528281699657</v>
      </c>
      <c r="H45" s="3">
        <f>H46+H47+H48+H49</f>
        <v>2180.2999999999997</v>
      </c>
      <c r="I45" s="33">
        <f>H45/H57*100</f>
        <v>4.1101210056723163</v>
      </c>
      <c r="J45" s="10">
        <f t="shared" si="10"/>
        <v>16.335016557531802</v>
      </c>
      <c r="K45" s="3">
        <f t="shared" si="11"/>
        <v>-11167.100000000002</v>
      </c>
      <c r="L45" s="3">
        <f t="shared" si="7"/>
        <v>-40.400000000000091</v>
      </c>
      <c r="M45" s="37">
        <f t="shared" si="12"/>
        <v>-9.8859112217791534E-2</v>
      </c>
    </row>
    <row r="46" spans="2:13" ht="18.75" x14ac:dyDescent="0.3">
      <c r="B46" s="9" t="s">
        <v>38</v>
      </c>
      <c r="C46" s="8" t="s">
        <v>40</v>
      </c>
      <c r="D46" s="14">
        <v>742.8</v>
      </c>
      <c r="E46" s="36"/>
      <c r="F46" s="5">
        <v>2711.7</v>
      </c>
      <c r="G46" s="34"/>
      <c r="H46" s="5">
        <v>685</v>
      </c>
      <c r="I46" s="34"/>
      <c r="J46" s="11">
        <f t="shared" si="10"/>
        <v>25.260906442453074</v>
      </c>
      <c r="K46" s="5">
        <f t="shared" si="11"/>
        <v>-2026.6999999999998</v>
      </c>
      <c r="L46" s="5">
        <f t="shared" si="7"/>
        <v>-57.799999999999955</v>
      </c>
      <c r="M46" s="38"/>
    </row>
    <row r="47" spans="2:13" ht="18" customHeight="1" x14ac:dyDescent="0.3">
      <c r="B47" s="9" t="s">
        <v>71</v>
      </c>
      <c r="C47" s="8" t="s">
        <v>41</v>
      </c>
      <c r="D47" s="14">
        <v>11.5</v>
      </c>
      <c r="E47" s="36"/>
      <c r="F47" s="5">
        <v>33</v>
      </c>
      <c r="G47" s="34"/>
      <c r="H47" s="5">
        <v>1.5</v>
      </c>
      <c r="I47" s="34"/>
      <c r="J47" s="11">
        <f t="shared" si="10"/>
        <v>4.5454545454545459</v>
      </c>
      <c r="K47" s="5">
        <f t="shared" si="11"/>
        <v>-31.5</v>
      </c>
      <c r="L47" s="5">
        <f t="shared" si="7"/>
        <v>-10</v>
      </c>
      <c r="M47" s="38"/>
    </row>
    <row r="48" spans="2:13" ht="18.75" x14ac:dyDescent="0.3">
      <c r="B48" s="9" t="s">
        <v>72</v>
      </c>
      <c r="C48" s="8" t="s">
        <v>42</v>
      </c>
      <c r="D48" s="14">
        <v>1265.5999999999999</v>
      </c>
      <c r="E48" s="36"/>
      <c r="F48" s="5">
        <v>9609.5</v>
      </c>
      <c r="G48" s="34"/>
      <c r="H48" s="5">
        <v>1294.0999999999999</v>
      </c>
      <c r="I48" s="34"/>
      <c r="J48" s="11">
        <f t="shared" si="10"/>
        <v>13.46688173161975</v>
      </c>
      <c r="K48" s="5">
        <f t="shared" si="11"/>
        <v>-8315.4</v>
      </c>
      <c r="L48" s="5">
        <f t="shared" si="7"/>
        <v>28.5</v>
      </c>
      <c r="M48" s="38"/>
    </row>
    <row r="49" spans="2:13" ht="37.5" customHeight="1" x14ac:dyDescent="0.3">
      <c r="B49" s="9" t="s">
        <v>93</v>
      </c>
      <c r="C49" s="8" t="s">
        <v>43</v>
      </c>
      <c r="D49" s="14">
        <v>200.8</v>
      </c>
      <c r="E49" s="36"/>
      <c r="F49" s="5">
        <v>993.2</v>
      </c>
      <c r="G49" s="34"/>
      <c r="H49" s="5">
        <v>199.7</v>
      </c>
      <c r="I49" s="34"/>
      <c r="J49" s="11">
        <f t="shared" si="10"/>
        <v>20.106725734997983</v>
      </c>
      <c r="K49" s="5">
        <f t="shared" si="11"/>
        <v>-793.5</v>
      </c>
      <c r="L49" s="5">
        <f t="shared" si="7"/>
        <v>-1.1000000000000227</v>
      </c>
      <c r="M49" s="38"/>
    </row>
    <row r="50" spans="2:13" ht="17.25" customHeight="1" x14ac:dyDescent="0.3">
      <c r="B50" s="6" t="s">
        <v>94</v>
      </c>
      <c r="C50" s="7" t="s">
        <v>44</v>
      </c>
      <c r="D50" s="15">
        <f>D51+D52</f>
        <v>1142.7</v>
      </c>
      <c r="E50" s="35">
        <f>D50/D57*100</f>
        <v>2.1658042872576337</v>
      </c>
      <c r="F50" s="3">
        <f>F51+F52</f>
        <v>5523.3</v>
      </c>
      <c r="G50" s="33">
        <f>F50/F57*100</f>
        <v>2.0955604077072065</v>
      </c>
      <c r="H50" s="3">
        <f>H51+H52</f>
        <v>1294.3</v>
      </c>
      <c r="I50" s="33">
        <f>H50/H57*100</f>
        <v>2.4399071768296472</v>
      </c>
      <c r="J50" s="10">
        <f t="shared" si="10"/>
        <v>23.433454637626056</v>
      </c>
      <c r="K50" s="3">
        <f t="shared" si="11"/>
        <v>-4229</v>
      </c>
      <c r="L50" s="3">
        <f t="shared" si="7"/>
        <v>151.59999999999991</v>
      </c>
      <c r="M50" s="37">
        <f t="shared" si="12"/>
        <v>0.27410288957201345</v>
      </c>
    </row>
    <row r="51" spans="2:13" ht="19.5" customHeight="1" x14ac:dyDescent="0.3">
      <c r="B51" s="9" t="s">
        <v>73</v>
      </c>
      <c r="C51" s="17" t="s">
        <v>45</v>
      </c>
      <c r="D51" s="14">
        <v>1101.2</v>
      </c>
      <c r="E51" s="36"/>
      <c r="F51" s="5">
        <v>5293.3</v>
      </c>
      <c r="G51" s="34"/>
      <c r="H51" s="5">
        <v>1250.0999999999999</v>
      </c>
      <c r="I51" s="34"/>
      <c r="J51" s="11">
        <f t="shared" si="10"/>
        <v>23.616647459996599</v>
      </c>
      <c r="K51" s="5">
        <f t="shared" si="11"/>
        <v>-4043.2000000000003</v>
      </c>
      <c r="L51" s="5">
        <f t="shared" si="7"/>
        <v>148.89999999999986</v>
      </c>
      <c r="M51" s="38"/>
    </row>
    <row r="52" spans="2:13" ht="18" customHeight="1" x14ac:dyDescent="0.3">
      <c r="B52" s="9" t="s">
        <v>74</v>
      </c>
      <c r="C52" s="17" t="s">
        <v>46</v>
      </c>
      <c r="D52" s="14">
        <v>41.5</v>
      </c>
      <c r="E52" s="36"/>
      <c r="F52" s="5">
        <v>230</v>
      </c>
      <c r="G52" s="34"/>
      <c r="H52" s="5">
        <v>44.2</v>
      </c>
      <c r="I52" s="34"/>
      <c r="J52" s="11">
        <f t="shared" si="10"/>
        <v>19.217391304347828</v>
      </c>
      <c r="K52" s="5">
        <f t="shared" si="11"/>
        <v>-185.8</v>
      </c>
      <c r="L52" s="5">
        <f t="shared" si="7"/>
        <v>2.7000000000000028</v>
      </c>
      <c r="M52" s="38"/>
    </row>
    <row r="53" spans="2:13" ht="18" customHeight="1" x14ac:dyDescent="0.3">
      <c r="B53" s="6" t="s">
        <v>107</v>
      </c>
      <c r="C53" s="52" t="s">
        <v>108</v>
      </c>
      <c r="D53" s="15">
        <f>D54+D56+D55</f>
        <v>319.89999999999998</v>
      </c>
      <c r="E53" s="35">
        <f>D53/D57*100</f>
        <v>0.60631906142794867</v>
      </c>
      <c r="F53" s="15">
        <f>F54+F56+F55</f>
        <v>1283</v>
      </c>
      <c r="G53" s="33">
        <f>F53/F57*100</f>
        <v>0.48677493583335074</v>
      </c>
      <c r="H53" s="15">
        <f>H54+H56+H55</f>
        <v>197.4</v>
      </c>
      <c r="I53" s="33">
        <f>H53/H57*100</f>
        <v>0.37212213297239621</v>
      </c>
      <c r="J53" s="11">
        <f t="shared" si="10"/>
        <v>15.385814497272019</v>
      </c>
      <c r="K53" s="5">
        <f t="shared" si="11"/>
        <v>-1085.5999999999999</v>
      </c>
      <c r="L53" s="5">
        <f t="shared" si="7"/>
        <v>-122.49999999999997</v>
      </c>
      <c r="M53" s="37">
        <f t="shared" si="7"/>
        <v>-0.23419692845555246</v>
      </c>
    </row>
    <row r="54" spans="2:13" ht="18" customHeight="1" x14ac:dyDescent="0.3">
      <c r="B54" s="9" t="s">
        <v>109</v>
      </c>
      <c r="C54" s="17" t="s">
        <v>112</v>
      </c>
      <c r="D54" s="14">
        <v>174</v>
      </c>
      <c r="E54" s="36"/>
      <c r="F54" s="5">
        <v>683</v>
      </c>
      <c r="G54" s="34"/>
      <c r="H54" s="5">
        <v>170.8</v>
      </c>
      <c r="I54" s="34"/>
      <c r="J54" s="11">
        <f t="shared" si="10"/>
        <v>25.007320644216691</v>
      </c>
      <c r="K54" s="5">
        <f t="shared" si="11"/>
        <v>-512.20000000000005</v>
      </c>
      <c r="L54" s="5">
        <f t="shared" si="7"/>
        <v>-3.1999999999999886</v>
      </c>
      <c r="M54" s="38"/>
    </row>
    <row r="55" spans="2:13" ht="18" customHeight="1" x14ac:dyDescent="0.3">
      <c r="B55" s="9" t="s">
        <v>110</v>
      </c>
      <c r="C55" s="17" t="s">
        <v>113</v>
      </c>
      <c r="D55" s="14">
        <v>145.9</v>
      </c>
      <c r="E55" s="36"/>
      <c r="F55" s="5">
        <v>600</v>
      </c>
      <c r="G55" s="34"/>
      <c r="H55" s="5">
        <v>26.6</v>
      </c>
      <c r="I55" s="34"/>
      <c r="J55" s="11">
        <f t="shared" si="10"/>
        <v>4.4333333333333336</v>
      </c>
      <c r="K55" s="5">
        <f t="shared" si="11"/>
        <v>-573.4</v>
      </c>
      <c r="L55" s="5">
        <f t="shared" si="7"/>
        <v>-119.30000000000001</v>
      </c>
      <c r="M55" s="38"/>
    </row>
    <row r="56" spans="2:13" ht="18" customHeight="1" x14ac:dyDescent="0.3">
      <c r="B56" s="9" t="s">
        <v>111</v>
      </c>
      <c r="C56" s="17" t="s">
        <v>114</v>
      </c>
      <c r="D56" s="14">
        <v>0</v>
      </c>
      <c r="E56" s="36"/>
      <c r="F56" s="5">
        <v>0</v>
      </c>
      <c r="G56" s="34"/>
      <c r="H56" s="5">
        <v>0</v>
      </c>
      <c r="I56" s="34"/>
      <c r="J56" s="11">
        <v>0</v>
      </c>
      <c r="K56" s="5">
        <f t="shared" si="11"/>
        <v>0</v>
      </c>
      <c r="L56" s="5">
        <f t="shared" si="7"/>
        <v>0</v>
      </c>
      <c r="M56" s="38"/>
    </row>
    <row r="57" spans="2:13" ht="16.5" customHeight="1" x14ac:dyDescent="0.3">
      <c r="B57" s="6" t="s">
        <v>47</v>
      </c>
      <c r="C57" s="3"/>
      <c r="D57" s="15">
        <f>D11+D20+D22+D25+D30+D34+D36+D42+D45+D50+D53</f>
        <v>52761</v>
      </c>
      <c r="E57" s="15">
        <f>E11+E20+E22+E25+E30+E34+E36+E42+E45+E50+E53</f>
        <v>99.999999999999986</v>
      </c>
      <c r="F57" s="15">
        <f>F11+F20+F22+F25+F30+F34+F36+F42+F45+F50+F53</f>
        <v>263571.5</v>
      </c>
      <c r="G57" s="15">
        <f>G11+G20+G22+G25+G30+G34+G36+G42+G45+G50+G53</f>
        <v>99.996205963087817</v>
      </c>
      <c r="H57" s="15">
        <f>H11+H20+H22+H25+H30+H34+H36+H42+H45+H50+H53</f>
        <v>53047.100000000006</v>
      </c>
      <c r="I57" s="15">
        <f>I11+I20+I22+I25+I30+I34+I36+I42+I45+I50+I53</f>
        <v>99.999999999999986</v>
      </c>
      <c r="J57" s="11">
        <f t="shared" si="10"/>
        <v>20.126265548437523</v>
      </c>
      <c r="K57" s="15">
        <f>K11+K20+K22+K25+K30+K34+K36+K42+K45+K50+K53</f>
        <v>-210524.4</v>
      </c>
      <c r="L57" s="15">
        <f>L11+L20+L22+L25+L30+L34+L36+L42+L45+L50+L53</f>
        <v>286.10000000000241</v>
      </c>
      <c r="M57" s="15">
        <f>M11+M20+M22+M25+M30+M34+M36+M42+M45+M50+M53</f>
        <v>-3.2751579226442118E-15</v>
      </c>
    </row>
    <row r="58" spans="2:13" ht="18" customHeight="1" x14ac:dyDescent="0.35">
      <c r="B58" s="28"/>
      <c r="C58" s="3"/>
      <c r="D58" s="26" t="s">
        <v>127</v>
      </c>
      <c r="E58" s="26"/>
      <c r="F58" s="22" t="s">
        <v>127</v>
      </c>
      <c r="G58" s="22"/>
      <c r="H58" s="22"/>
      <c r="I58" s="27"/>
      <c r="J58" s="24"/>
      <c r="K58" s="27"/>
      <c r="L58" s="27"/>
      <c r="M58" s="39"/>
    </row>
    <row r="59" spans="2:13" ht="18.75" customHeight="1" x14ac:dyDescent="0.35">
      <c r="B59" s="28"/>
      <c r="C59" s="5"/>
      <c r="D59" s="41"/>
      <c r="E59" s="22"/>
      <c r="F59" s="41"/>
      <c r="G59" s="22"/>
      <c r="H59" s="42"/>
      <c r="I59" s="23"/>
      <c r="J59" s="24"/>
      <c r="K59" s="51"/>
      <c r="L59" s="25"/>
      <c r="M59" s="40"/>
    </row>
    <row r="60" spans="2:13" ht="18.75" x14ac:dyDescent="0.3">
      <c r="B60" s="31"/>
      <c r="C60" s="1"/>
      <c r="D60" s="1"/>
      <c r="E60" s="1"/>
      <c r="F60" s="1"/>
      <c r="G60" s="1"/>
      <c r="H60" s="1"/>
      <c r="I60" s="1"/>
      <c r="J60" s="13"/>
      <c r="K60" s="1"/>
    </row>
    <row r="61" spans="2:13" ht="15" customHeight="1" x14ac:dyDescent="0.3">
      <c r="B61" s="48"/>
      <c r="C61" s="1"/>
      <c r="D61" s="1"/>
      <c r="E61" s="1"/>
      <c r="F61" s="1"/>
      <c r="G61" s="49"/>
      <c r="H61" s="1"/>
      <c r="I61" s="49"/>
      <c r="J61" s="13"/>
      <c r="K61" s="1"/>
    </row>
    <row r="62" spans="2:13" ht="18.75" x14ac:dyDescent="0.3">
      <c r="B62" s="12"/>
      <c r="C62" s="1"/>
      <c r="D62" s="1"/>
      <c r="E62" s="1"/>
      <c r="F62" s="1"/>
      <c r="G62" s="1"/>
      <c r="H62" s="1"/>
      <c r="I62" s="1"/>
      <c r="J62" s="13"/>
      <c r="K62" s="1"/>
    </row>
    <row r="63" spans="2:13" ht="18.75" x14ac:dyDescent="0.3">
      <c r="B63" s="12"/>
      <c r="C63" s="1"/>
      <c r="D63" s="1"/>
      <c r="E63" s="1"/>
      <c r="F63" s="1"/>
      <c r="G63" s="1"/>
      <c r="H63" s="1"/>
      <c r="I63" s="1"/>
      <c r="J63" s="13"/>
      <c r="K63" s="1"/>
      <c r="M63" s="50"/>
    </row>
    <row r="64" spans="2:13" ht="18.75" x14ac:dyDescent="0.3">
      <c r="B64" s="12"/>
      <c r="C64" s="1"/>
      <c r="D64" s="1"/>
      <c r="E64" s="1"/>
      <c r="F64" s="1"/>
      <c r="G64" s="1"/>
      <c r="H64" s="1"/>
      <c r="I64" s="1"/>
      <c r="J64" s="13"/>
      <c r="K64" s="1"/>
    </row>
    <row r="65" spans="2:11" ht="18.75" x14ac:dyDescent="0.3">
      <c r="B65" s="1"/>
      <c r="C65" s="1"/>
      <c r="D65" s="1"/>
      <c r="E65" s="1"/>
      <c r="F65" s="1"/>
      <c r="G65" s="1"/>
      <c r="H65" s="1"/>
      <c r="I65" s="1"/>
      <c r="J65" s="13"/>
      <c r="K65" s="1"/>
    </row>
    <row r="66" spans="2:11" ht="18.75" x14ac:dyDescent="0.3">
      <c r="B66" s="1"/>
      <c r="C66" s="1"/>
      <c r="D66" s="1"/>
      <c r="E66" s="1"/>
      <c r="F66" s="1"/>
      <c r="G66" s="1"/>
      <c r="H66" s="1"/>
      <c r="I66" s="1"/>
      <c r="J66" s="13"/>
      <c r="K66" s="1"/>
    </row>
    <row r="67" spans="2:11" ht="18.75" x14ac:dyDescent="0.3">
      <c r="B67" s="1"/>
      <c r="C67" s="1"/>
      <c r="D67" s="1"/>
      <c r="E67" s="1"/>
      <c r="F67" s="1"/>
      <c r="G67" s="1"/>
      <c r="H67" s="1"/>
      <c r="I67" s="1"/>
    </row>
    <row r="68" spans="2:11" ht="18.75" x14ac:dyDescent="0.3">
      <c r="B68" s="1"/>
      <c r="C68" s="1"/>
      <c r="D68" s="1"/>
      <c r="E68" s="1"/>
      <c r="F68" s="1"/>
      <c r="G68" s="1"/>
      <c r="H68" s="1"/>
      <c r="I68" s="1"/>
    </row>
  </sheetData>
  <mergeCells count="16">
    <mergeCell ref="B2:K2"/>
    <mergeCell ref="B3:B4"/>
    <mergeCell ref="D3:E3"/>
    <mergeCell ref="F3:G3"/>
    <mergeCell ref="H3:I3"/>
    <mergeCell ref="J3:J4"/>
    <mergeCell ref="K3:K4"/>
    <mergeCell ref="L3:M3"/>
    <mergeCell ref="B9:B10"/>
    <mergeCell ref="C9:C10"/>
    <mergeCell ref="D9:E9"/>
    <mergeCell ref="F9:G9"/>
    <mergeCell ref="H9:I9"/>
    <mergeCell ref="J9:J10"/>
    <mergeCell ref="K9:K10"/>
    <mergeCell ref="L9:M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 2019 год</vt:lpstr>
      <vt:lpstr>'1 кв 2019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2019-04-22T11:30:35Z</cp:lastPrinted>
  <dcterms:created xsi:type="dcterms:W3CDTF">2015-02-09T15:35:03Z</dcterms:created>
  <dcterms:modified xsi:type="dcterms:W3CDTF">2019-04-24T07:14:09Z</dcterms:modified>
</cp:coreProperties>
</file>