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8'!$D$6:$N$73</definedName>
    <definedName name="_xlnm.Print_Titles" localSheetId="0">'Таблица 8'!$6:$7</definedName>
    <definedName name="_xlnm.Print_Area" localSheetId="0">'Таблица 8'!$A$1:$N$163</definedName>
  </definedNames>
  <calcPr calcId="125725"/>
</workbook>
</file>

<file path=xl/calcChain.xml><?xml version="1.0" encoding="utf-8"?>
<calcChain xmlns="http://schemas.openxmlformats.org/spreadsheetml/2006/main">
  <c r="L11" i="11"/>
  <c r="M163"/>
  <c r="L163"/>
  <c r="K163"/>
  <c r="J163"/>
  <c r="L113" l="1"/>
  <c r="L115" s="1"/>
  <c r="L53"/>
  <c r="L13" s="1"/>
  <c r="K143"/>
  <c r="K145" s="1"/>
  <c r="N11"/>
  <c r="K47"/>
  <c r="K49" s="1"/>
  <c r="K53"/>
  <c r="K55" s="1"/>
  <c r="K89"/>
  <c r="K101"/>
  <c r="K103" s="1"/>
  <c r="K113"/>
  <c r="K115" s="1"/>
  <c r="K59"/>
  <c r="K77"/>
  <c r="K79" s="1"/>
  <c r="J47"/>
  <c r="J49" s="1"/>
  <c r="J53"/>
  <c r="J55" s="1"/>
  <c r="J71"/>
  <c r="J89"/>
  <c r="J113"/>
  <c r="M11"/>
  <c r="L9"/>
  <c r="L10"/>
  <c r="L12"/>
  <c r="M9"/>
  <c r="M10"/>
  <c r="M12"/>
  <c r="N9"/>
  <c r="N10"/>
  <c r="N12"/>
  <c r="K21"/>
  <c r="K25" s="1"/>
  <c r="K58"/>
  <c r="K10" s="1"/>
  <c r="K12"/>
  <c r="J9"/>
  <c r="J70"/>
  <c r="J10" s="1"/>
  <c r="J12"/>
  <c r="N151"/>
  <c r="N145"/>
  <c r="N139"/>
  <c r="N133"/>
  <c r="N121"/>
  <c r="N127"/>
  <c r="N115"/>
  <c r="N109"/>
  <c r="N103"/>
  <c r="N97"/>
  <c r="N91"/>
  <c r="N85"/>
  <c r="N73"/>
  <c r="N67"/>
  <c r="N61"/>
  <c r="N55"/>
  <c r="N49"/>
  <c r="N43"/>
  <c r="M37"/>
  <c r="N37"/>
  <c r="N31"/>
  <c r="N19"/>
  <c r="N25"/>
  <c r="J85"/>
  <c r="K85"/>
  <c r="L85"/>
  <c r="M85"/>
  <c r="L67"/>
  <c r="M67"/>
  <c r="K67"/>
  <c r="J79"/>
  <c r="L79"/>
  <c r="M79"/>
  <c r="K73"/>
  <c r="L73"/>
  <c r="M73"/>
  <c r="L61"/>
  <c r="M61"/>
  <c r="J61"/>
  <c r="M157"/>
  <c r="M151"/>
  <c r="L145"/>
  <c r="M145"/>
  <c r="J145"/>
  <c r="M139"/>
  <c r="M133"/>
  <c r="M127"/>
  <c r="M121"/>
  <c r="M115"/>
  <c r="M109"/>
  <c r="M103"/>
  <c r="M97"/>
  <c r="M91"/>
  <c r="M55"/>
  <c r="M49"/>
  <c r="M43"/>
  <c r="M31"/>
  <c r="M25"/>
  <c r="M19"/>
  <c r="J115"/>
  <c r="K157"/>
  <c r="L157"/>
  <c r="J157"/>
  <c r="K151"/>
  <c r="L151"/>
  <c r="J151"/>
  <c r="L139"/>
  <c r="K139"/>
  <c r="L55"/>
  <c r="J139"/>
  <c r="J97"/>
  <c r="K97"/>
  <c r="L97"/>
  <c r="L133"/>
  <c r="K133"/>
  <c r="J133"/>
  <c r="L31"/>
  <c r="K31"/>
  <c r="J31"/>
  <c r="J121"/>
  <c r="K121"/>
  <c r="L121"/>
  <c r="J19"/>
  <c r="K19"/>
  <c r="L19"/>
  <c r="J25"/>
  <c r="L25"/>
  <c r="J37"/>
  <c r="K37"/>
  <c r="L37"/>
  <c r="J43"/>
  <c r="K43"/>
  <c r="L43"/>
  <c r="L49"/>
  <c r="J91"/>
  <c r="K91"/>
  <c r="L91"/>
  <c r="J103"/>
  <c r="L103"/>
  <c r="J109"/>
  <c r="K109"/>
  <c r="L109"/>
  <c r="J127"/>
  <c r="K127"/>
  <c r="L127"/>
  <c r="K11" l="1"/>
  <c r="J73"/>
  <c r="N13"/>
  <c r="J11"/>
  <c r="J13" s="1"/>
  <c r="M13"/>
  <c r="O55"/>
  <c r="K61"/>
  <c r="O65" s="1"/>
  <c r="O11"/>
  <c r="K9"/>
  <c r="K13" l="1"/>
  <c r="O13" s="1"/>
</calcChain>
</file>

<file path=xl/sharedStrings.xml><?xml version="1.0" encoding="utf-8"?>
<sst xmlns="http://schemas.openxmlformats.org/spreadsheetml/2006/main" count="217" uniqueCount="76">
  <si>
    <t>внебюджетные источники</t>
  </si>
  <si>
    <t>средства областного бюджета</t>
  </si>
  <si>
    <t>средства местных бюджетов</t>
  </si>
  <si>
    <t>Итого: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</si>
  <si>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</si>
  <si>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</si>
  <si>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</si>
  <si>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</si>
  <si>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</si>
  <si>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</si>
  <si>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</si>
  <si>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</si>
  <si>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</si>
  <si>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</si>
  <si>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</si>
  <si>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</si>
  <si>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</si>
  <si>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</si>
  <si>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</si>
  <si>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</si>
  <si>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</si>
  <si>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</si>
  <si>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</si>
  <si>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</si>
  <si>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</si>
  <si>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</si>
  <si>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</si>
  <si>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</si>
  <si>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</si>
  <si>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</si>
  <si>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</si>
  <si>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</si>
  <si>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</si>
  <si>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</si>
  <si>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</si>
  <si>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</si>
  <si>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</si>
  <si>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</si>
  <si>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</si>
  <si>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</si>
  <si>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Капитальные вложения в объекты муниципальной собственности 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</si>
  <si>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</si>
  <si>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</si>
  <si>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>2022 год</t>
  </si>
  <si>
    <t>Мероприятия в сфере архитектуры и градостроительства</t>
  </si>
  <si>
    <t>Обеспечение сохранности автомобильных дорог местного значения и условий безопасного движения (софинансирование) Ремонт Объездной дороги в г. Мглине Брянской области</t>
  </si>
  <si>
    <t xml:space="preserve"> Приложение  №2                                                         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</si>
  <si>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>Актуализация схем теплоснабжения Мглинского городского поселения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</si>
  <si>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в микрорайоне Дружба г. Мглина Брянской области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</si>
  <si>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</si>
  <si>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</si>
  <si>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</si>
  <si>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</si>
  <si>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</si>
  <si>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</si>
  <si>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</si>
  <si>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</si>
  <si>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</si>
  <si>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</si>
  <si>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</si>
  <si>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</si>
  <si>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</si>
  <si>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</si>
  <si>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Октябрьской </t>
  </si>
  <si>
    <t>Актуализация схем водоснабжения и водоотведения Мглинского городского поселения</t>
  </si>
  <si>
    <t>24</t>
  </si>
  <si>
    <t>2023 год</t>
  </si>
  <si>
    <t>x</t>
  </si>
  <si>
    <t>9.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</si>
  <si>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</si>
  <si>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                                                                              Мероприятия по работе с семьей, детьми и молодежью
</t>
  </si>
  <si>
    <t>Мероприятия по развитию физической культуры и спорта</t>
  </si>
  <si>
    <t>МП</t>
  </si>
  <si>
    <t xml:space="preserve">Приложение №2
к постановлению администрации Мглинского района
№_________от «___»____________20____года
</t>
  </si>
  <si>
    <t>24.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</si>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</sst>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4" fontId="2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5" fontId="2" fillId="0" borderId="0" xfId="0" applyNumberFormat="1" applyFont="1"/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O163"/>
  <sheetViews>
    <sheetView tabSelected="1" view="pageBreakPreview" zoomScale="70" zoomScaleNormal="75" zoomScaleSheetLayoutView="68" workbookViewId="0">
      <selection activeCell="L12" sqref="L12"/>
    </sheetView>
  </sheetViews>
  <sheetFormatPr defaultColWidth="2.7109375" defaultRowHeight="15.75"/>
  <cols>
    <col min="1" max="2" width="2.7109375" style="1"/>
    <col min="3" max="3" width="7.28515625" style="10" customWidth="1"/>
    <col min="4" max="4" width="51.140625" style="1" customWidth="1"/>
    <col min="5" max="5" width="7.42578125" style="2" customWidth="1"/>
    <col min="6" max="6" width="6.140625" style="2" customWidth="1"/>
    <col min="7" max="7" width="6" style="2" customWidth="1"/>
    <col min="8" max="8" width="5.85546875" style="2" customWidth="1"/>
    <col min="9" max="9" width="8.5703125" style="2" customWidth="1"/>
    <col min="10" max="10" width="18.140625" style="6" customWidth="1"/>
    <col min="11" max="11" width="16.85546875" style="6" customWidth="1"/>
    <col min="12" max="14" width="17.85546875" style="6" customWidth="1"/>
    <col min="15" max="15" width="17.140625" style="1" customWidth="1"/>
    <col min="16" max="18" width="2.7109375" style="1"/>
    <col min="19" max="19" width="2.5703125" style="1" customWidth="1"/>
    <col min="20" max="16384" width="2.7109375" style="1"/>
  </cols>
  <sheetData>
    <row r="1" spans="3:15" ht="64.5" customHeight="1">
      <c r="C1" s="9"/>
      <c r="D1" s="3"/>
      <c r="E1" s="3"/>
      <c r="F1" s="3"/>
      <c r="G1" s="3"/>
      <c r="H1" s="3"/>
      <c r="I1" s="3"/>
      <c r="J1" s="33" t="s">
        <v>73</v>
      </c>
      <c r="K1" s="34"/>
      <c r="L1" s="34"/>
      <c r="M1" s="34"/>
      <c r="N1" s="34"/>
    </row>
    <row r="2" spans="3:15" ht="72" customHeight="1">
      <c r="C2" s="9"/>
      <c r="D2" s="3"/>
      <c r="E2" s="3"/>
      <c r="F2" s="16"/>
      <c r="G2" s="3"/>
      <c r="H2" s="3"/>
      <c r="I2" s="3"/>
      <c r="J2" s="35" t="s">
        <v>46</v>
      </c>
      <c r="K2" s="35"/>
      <c r="L2" s="35"/>
      <c r="M2" s="35"/>
      <c r="N2" s="35"/>
    </row>
    <row r="3" spans="3:15" ht="18" customHeight="1">
      <c r="D3" s="36" t="s">
        <v>6</v>
      </c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3:15" ht="15.75" customHeight="1">
      <c r="D4" s="36" t="s">
        <v>38</v>
      </c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3:15" ht="9.75" customHeight="1"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3:15" ht="39.6" customHeight="1">
      <c r="C6" s="27" t="s">
        <v>7</v>
      </c>
      <c r="D6" s="39" t="s">
        <v>69</v>
      </c>
      <c r="E6" s="44" t="s">
        <v>30</v>
      </c>
      <c r="F6" s="45"/>
      <c r="G6" s="45"/>
      <c r="H6" s="45"/>
      <c r="I6" s="46"/>
      <c r="J6" s="41" t="s">
        <v>28</v>
      </c>
      <c r="K6" s="42"/>
      <c r="L6" s="42"/>
      <c r="M6" s="42"/>
      <c r="N6" s="43"/>
    </row>
    <row r="7" spans="3:15" ht="60" customHeight="1">
      <c r="C7" s="32"/>
      <c r="D7" s="40"/>
      <c r="E7" s="14" t="s">
        <v>31</v>
      </c>
      <c r="F7" s="14" t="s">
        <v>72</v>
      </c>
      <c r="G7" s="14" t="s">
        <v>32</v>
      </c>
      <c r="H7" s="14" t="s">
        <v>33</v>
      </c>
      <c r="I7" s="14" t="s">
        <v>34</v>
      </c>
      <c r="J7" s="7" t="s">
        <v>4</v>
      </c>
      <c r="K7" s="7" t="s">
        <v>5</v>
      </c>
      <c r="L7" s="7" t="s">
        <v>39</v>
      </c>
      <c r="M7" s="7" t="s">
        <v>43</v>
      </c>
      <c r="N7" s="7" t="s">
        <v>66</v>
      </c>
    </row>
    <row r="8" spans="3:15" ht="60" customHeight="1">
      <c r="C8" s="30"/>
      <c r="D8" s="24" t="s">
        <v>36</v>
      </c>
      <c r="E8" s="14"/>
      <c r="F8" s="14"/>
      <c r="G8" s="14"/>
      <c r="H8" s="14"/>
      <c r="I8" s="14"/>
      <c r="J8" s="7"/>
      <c r="K8" s="7"/>
      <c r="L8" s="7"/>
      <c r="M8" s="7"/>
      <c r="N8" s="7"/>
    </row>
    <row r="9" spans="3:15" s="8" customFormat="1" ht="49.5" customHeight="1">
      <c r="C9" s="31"/>
      <c r="D9" s="4" t="s">
        <v>17</v>
      </c>
      <c r="E9" s="15">
        <v>921</v>
      </c>
      <c r="F9" s="15">
        <v>21</v>
      </c>
      <c r="G9" s="15" t="s">
        <v>67</v>
      </c>
      <c r="H9" s="15" t="s">
        <v>67</v>
      </c>
      <c r="I9" s="15" t="s">
        <v>67</v>
      </c>
      <c r="J9" s="12">
        <f>J15+J27+J21+J33+J39+J45+J51+J69+J87+J93+J99+J105+J111+J117+J123+J129+J135+J147+J153</f>
        <v>396526</v>
      </c>
      <c r="K9" s="12">
        <f>K15+K27+K21+K33+K39+K45+K51+K69+K87+K93+K99+K105+K111+K117+K123+K129+K135+K147+K153+K57+K63</f>
        <v>444424</v>
      </c>
      <c r="L9" s="12">
        <f>L15+L27+L21+L33+L39+L45+L51+L69+L87+L93+L99+L105+L111+L117+L123+L129+L135+L147+L153</f>
        <v>444180</v>
      </c>
      <c r="M9" s="12">
        <f>M15+M27+M21+M33+M39+M45+M51+M69+M87+M93+M99+M105+M111+M117+M123+M129+M135+M147+M153</f>
        <v>448622</v>
      </c>
      <c r="N9" s="12">
        <f>N15+N27+N21+N33+N39+N45+N51+N69+N87+N93+N99+N105+N111+N117+N123+N129+N135+N147+N153</f>
        <v>465768</v>
      </c>
    </row>
    <row r="10" spans="3:15" s="8" customFormat="1" ht="32.25" customHeight="1">
      <c r="C10" s="31"/>
      <c r="D10" s="4" t="s">
        <v>1</v>
      </c>
      <c r="E10" s="15">
        <v>921</v>
      </c>
      <c r="F10" s="15">
        <v>21</v>
      </c>
      <c r="G10" s="15" t="s">
        <v>67</v>
      </c>
      <c r="H10" s="15" t="s">
        <v>67</v>
      </c>
      <c r="I10" s="15" t="s">
        <v>67</v>
      </c>
      <c r="J10" s="12">
        <f>J16+J28+J22+J34+J40+J46+J52+J70+J88+J94+J100+J106+J112+J118+J124+J130+J136+J148+J154</f>
        <v>4068902.38</v>
      </c>
      <c r="K10" s="12">
        <f>K16+K28+K22+K34+K40+K46+K52+K70+K88+K94+K100+K106+K112+K118+K124+K130+K136+K148+K154+K58+K64+K82</f>
        <v>7983754.1600000001</v>
      </c>
      <c r="L10" s="12">
        <f>L16+L28+L22+L34+L40+L46+L52+L70+L88+L94+L100+L106+L112+L118+L124+L130+L136+L148+L154</f>
        <v>9735450</v>
      </c>
      <c r="M10" s="12">
        <f>M16+M28+M22+M34+M40+M46+M52+M70+M88+M94+M100+M106+M112+M118+M124+M130+M136+M148+M154</f>
        <v>7192047</v>
      </c>
      <c r="N10" s="12">
        <f>N16+N28+N22+N34+N40+N46+N52+N70+N88+N94+N100+N106+N112+N118+N124+N130+N136+N148+N154+N64</f>
        <v>11412453</v>
      </c>
    </row>
    <row r="11" spans="3:15" s="8" customFormat="1" ht="33" customHeight="1">
      <c r="C11" s="31"/>
      <c r="D11" s="4" t="s">
        <v>2</v>
      </c>
      <c r="E11" s="15">
        <v>921</v>
      </c>
      <c r="F11" s="15">
        <v>21</v>
      </c>
      <c r="G11" s="15" t="s">
        <v>67</v>
      </c>
      <c r="H11" s="15" t="s">
        <v>67</v>
      </c>
      <c r="I11" s="15" t="s">
        <v>67</v>
      </c>
      <c r="J11" s="12">
        <f>J17+J29+J23+J35+J41+J47+J53+J71+J89+J95+J101+J107+J113+J119+J125+J131+J137+J143+J149+J155+J77</f>
        <v>31452288.140000004</v>
      </c>
      <c r="K11" s="12">
        <f>K17+K29+K23+K35+K41+K47+K53+K71+K89+K95+K101+K107+K113+K119+K125+K131+K137+K149+K155+K59+K65+K77+K143+K83</f>
        <v>29047721.339999996</v>
      </c>
      <c r="L11" s="12">
        <f>L17+L29+L23+L35+L41+L47+L53+L71+L89+L95+L101+L107+L113+L119+L125+L131+L137+L149+L155+L59+L65+L77+L143+L161</f>
        <v>33080644.310000002</v>
      </c>
      <c r="M11" s="12">
        <f>M17+M29+M23+M35+M41+M47+M53+M71+M89+M95+M101+M107+M113+M119+M125+M131+M137+M149+M155+M59+M65+M77+M143</f>
        <v>26553644.809999999</v>
      </c>
      <c r="N11" s="12">
        <f>N17+N29+N23+N35+N41+N47+N53+N71+N89+N95+N101+N107+N113+N119+N125+N131+N137+N149+N155+N59+N65+N77+N143+N83</f>
        <v>26950880.079999998</v>
      </c>
      <c r="O11" s="23">
        <f>J11+K11+L11+M11+N11</f>
        <v>147085178.68000001</v>
      </c>
    </row>
    <row r="12" spans="3:15" s="8" customFormat="1" ht="30.75" customHeight="1">
      <c r="C12" s="31"/>
      <c r="D12" s="4" t="s">
        <v>0</v>
      </c>
      <c r="E12" s="15">
        <v>921</v>
      </c>
      <c r="F12" s="15">
        <v>21</v>
      </c>
      <c r="G12" s="15" t="s">
        <v>67</v>
      </c>
      <c r="H12" s="15" t="s">
        <v>67</v>
      </c>
      <c r="I12" s="15" t="s">
        <v>67</v>
      </c>
      <c r="J12" s="12">
        <f>J18+J30+J24+J36+J42+J48+J54+J72+J90+J96+J102+J108+J114+J120+J126</f>
        <v>0</v>
      </c>
      <c r="K12" s="12">
        <f>K18+K30+K24+K36+K42+K48+K54+K72+K90+K96+K102+K108+K114+K120+K126+K132+K138+K150+K156+K60</f>
        <v>0</v>
      </c>
      <c r="L12" s="12">
        <f>L18+L30+L24+L36+L42+L48+L54+L72+L90+L96+L102+L108+L114+L120+L126</f>
        <v>0</v>
      </c>
      <c r="M12" s="12">
        <f>M18+M30+M24+M36+M42+M48+M54+M72+M90+M96+M102+M108+M114+M120+M126</f>
        <v>0</v>
      </c>
      <c r="N12" s="12">
        <f>N18+N30+N24+N36+N42+N48+N54+N72+N90+N96+N102+N108+N114+N120+N126</f>
        <v>0</v>
      </c>
    </row>
    <row r="13" spans="3:15" ht="17.25" customHeight="1">
      <c r="C13" s="32"/>
      <c r="D13" s="5" t="s">
        <v>3</v>
      </c>
      <c r="E13" s="5"/>
      <c r="F13" s="5"/>
      <c r="G13" s="5"/>
      <c r="H13" s="5"/>
      <c r="I13" s="5"/>
      <c r="J13" s="12">
        <f>J9+J10+J11+J12</f>
        <v>35917716.520000003</v>
      </c>
      <c r="K13" s="12">
        <f>K9+K10+K11+K12</f>
        <v>37475899.5</v>
      </c>
      <c r="L13" s="12">
        <f>L9+L10+L11+L12</f>
        <v>43260274.310000002</v>
      </c>
      <c r="M13" s="12">
        <f>M9+M10+M11+M12</f>
        <v>34194313.810000002</v>
      </c>
      <c r="N13" s="12">
        <f>N9+N10+N11+N12</f>
        <v>38829101.079999998</v>
      </c>
      <c r="O13" s="22">
        <f>J13+K13+L13+M13+N13</f>
        <v>189677305.22000003</v>
      </c>
    </row>
    <row r="14" spans="3:15" ht="129" customHeight="1">
      <c r="C14" s="27" t="s">
        <v>8</v>
      </c>
      <c r="D14" s="24" t="s">
        <v>18</v>
      </c>
      <c r="E14" s="5"/>
      <c r="F14" s="5"/>
      <c r="G14" s="5"/>
      <c r="H14" s="5"/>
      <c r="I14" s="5"/>
      <c r="J14" s="12"/>
      <c r="K14" s="12"/>
      <c r="L14" s="12"/>
      <c r="M14" s="12"/>
      <c r="N14" s="12"/>
      <c r="O14" s="22"/>
    </row>
    <row r="15" spans="3:15" ht="44.25" customHeight="1">
      <c r="C15" s="28"/>
      <c r="D15" s="4" t="s">
        <v>17</v>
      </c>
      <c r="E15" s="15"/>
      <c r="F15" s="15"/>
      <c r="G15" s="15"/>
      <c r="H15" s="15"/>
      <c r="I15" s="15"/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3:15">
      <c r="C16" s="28"/>
      <c r="D16" s="4" t="s">
        <v>1</v>
      </c>
      <c r="E16" s="15">
        <v>921</v>
      </c>
      <c r="F16" s="15">
        <v>21</v>
      </c>
      <c r="G16" s="15">
        <v>0</v>
      </c>
      <c r="H16" s="15">
        <v>11</v>
      </c>
      <c r="I16" s="15">
        <v>12020</v>
      </c>
      <c r="J16" s="13">
        <v>200</v>
      </c>
      <c r="K16" s="13">
        <v>200</v>
      </c>
      <c r="L16" s="13">
        <v>200</v>
      </c>
      <c r="M16" s="13">
        <v>200</v>
      </c>
      <c r="N16" s="13">
        <v>200</v>
      </c>
    </row>
    <row r="17" spans="3:14">
      <c r="C17" s="28"/>
      <c r="D17" s="4" t="s">
        <v>2</v>
      </c>
      <c r="E17" s="15"/>
      <c r="F17" s="15"/>
      <c r="G17" s="15"/>
      <c r="H17" s="15"/>
      <c r="I17" s="15"/>
      <c r="J17" s="13">
        <v>0</v>
      </c>
      <c r="K17" s="13">
        <v>0</v>
      </c>
      <c r="L17" s="13">
        <v>0</v>
      </c>
      <c r="M17" s="13">
        <v>0</v>
      </c>
      <c r="N17" s="13">
        <v>0</v>
      </c>
    </row>
    <row r="18" spans="3:14">
      <c r="C18" s="28"/>
      <c r="D18" s="4" t="s">
        <v>0</v>
      </c>
      <c r="E18" s="4"/>
      <c r="F18" s="4"/>
      <c r="G18" s="4"/>
      <c r="H18" s="4"/>
      <c r="I18" s="4"/>
      <c r="J18" s="13">
        <v>0</v>
      </c>
      <c r="K18" s="13">
        <v>0</v>
      </c>
      <c r="L18" s="13">
        <v>0</v>
      </c>
      <c r="M18" s="13">
        <v>0</v>
      </c>
      <c r="N18" s="13">
        <v>0</v>
      </c>
    </row>
    <row r="19" spans="3:14" ht="24.75" customHeight="1">
      <c r="C19" s="29"/>
      <c r="D19" s="5" t="s">
        <v>3</v>
      </c>
      <c r="E19" s="5"/>
      <c r="F19" s="5"/>
      <c r="G19" s="5"/>
      <c r="H19" s="5"/>
      <c r="I19" s="5"/>
      <c r="J19" s="12">
        <f>J15+J16+J17+J18</f>
        <v>200</v>
      </c>
      <c r="K19" s="12">
        <f>K15+K16+K17+K18</f>
        <v>200</v>
      </c>
      <c r="L19" s="12">
        <f>L15+L16+L17+L18</f>
        <v>200</v>
      </c>
      <c r="M19" s="12">
        <f>M15+M16+M17+M18</f>
        <v>200</v>
      </c>
      <c r="N19" s="12">
        <f>N15+N16+N17+N18</f>
        <v>200</v>
      </c>
    </row>
    <row r="20" spans="3:14" ht="74.25" customHeight="1">
      <c r="C20" s="27" t="s">
        <v>9</v>
      </c>
      <c r="D20" s="24" t="s">
        <v>11</v>
      </c>
      <c r="E20" s="5"/>
      <c r="F20" s="5"/>
      <c r="G20" s="5"/>
      <c r="H20" s="5"/>
      <c r="I20" s="5"/>
      <c r="J20" s="12"/>
      <c r="K20" s="12"/>
      <c r="L20" s="12"/>
      <c r="M20" s="12"/>
      <c r="N20" s="12"/>
    </row>
    <row r="21" spans="3:14">
      <c r="C21" s="28"/>
      <c r="D21" s="4" t="s">
        <v>17</v>
      </c>
      <c r="E21" s="15">
        <v>921</v>
      </c>
      <c r="F21" s="15">
        <v>21</v>
      </c>
      <c r="G21" s="15">
        <v>0</v>
      </c>
      <c r="H21" s="15">
        <v>11</v>
      </c>
      <c r="I21" s="15">
        <v>51180</v>
      </c>
      <c r="J21" s="13">
        <v>396526</v>
      </c>
      <c r="K21" s="13">
        <f>404397+40027</f>
        <v>444424</v>
      </c>
      <c r="L21" s="13">
        <v>444180</v>
      </c>
      <c r="M21" s="13">
        <v>448622</v>
      </c>
      <c r="N21" s="13">
        <v>465768</v>
      </c>
    </row>
    <row r="22" spans="3:14">
      <c r="C22" s="28"/>
      <c r="D22" s="4" t="s">
        <v>1</v>
      </c>
      <c r="E22" s="15"/>
      <c r="F22" s="15"/>
      <c r="G22" s="15"/>
      <c r="H22" s="15"/>
      <c r="I22" s="15"/>
      <c r="J22" s="13">
        <v>0</v>
      </c>
      <c r="K22" s="13">
        <v>0</v>
      </c>
      <c r="L22" s="13">
        <v>0</v>
      </c>
      <c r="M22" s="13">
        <v>0</v>
      </c>
      <c r="N22" s="13">
        <v>0</v>
      </c>
    </row>
    <row r="23" spans="3:14">
      <c r="C23" s="28"/>
      <c r="D23" s="4" t="s">
        <v>2</v>
      </c>
      <c r="E23" s="15"/>
      <c r="F23" s="15"/>
      <c r="G23" s="15"/>
      <c r="H23" s="15"/>
      <c r="I23" s="15"/>
      <c r="J23" s="13">
        <v>0</v>
      </c>
      <c r="K23" s="13">
        <v>0</v>
      </c>
      <c r="L23" s="13">
        <v>0</v>
      </c>
      <c r="M23" s="13">
        <v>0</v>
      </c>
      <c r="N23" s="13">
        <v>0</v>
      </c>
    </row>
    <row r="24" spans="3:14">
      <c r="C24" s="28"/>
      <c r="D24" s="4" t="s">
        <v>0</v>
      </c>
      <c r="E24" s="15"/>
      <c r="F24" s="15"/>
      <c r="G24" s="15"/>
      <c r="H24" s="15"/>
      <c r="I24" s="15"/>
      <c r="J24" s="13">
        <v>0</v>
      </c>
      <c r="K24" s="13">
        <v>0</v>
      </c>
      <c r="L24" s="13">
        <v>0</v>
      </c>
      <c r="M24" s="13">
        <v>0</v>
      </c>
      <c r="N24" s="13">
        <v>0</v>
      </c>
    </row>
    <row r="25" spans="3:14">
      <c r="C25" s="29"/>
      <c r="D25" s="5" t="s">
        <v>3</v>
      </c>
      <c r="E25" s="15"/>
      <c r="F25" s="15"/>
      <c r="G25" s="15"/>
      <c r="H25" s="15"/>
      <c r="I25" s="15"/>
      <c r="J25" s="12">
        <f>J21+J22+J23+J24</f>
        <v>396526</v>
      </c>
      <c r="K25" s="12">
        <f>K21</f>
        <v>444424</v>
      </c>
      <c r="L25" s="12">
        <f>L21+L22+L23+L24</f>
        <v>444180</v>
      </c>
      <c r="M25" s="12">
        <f>M21+M22+M23+M24</f>
        <v>448622</v>
      </c>
      <c r="N25" s="12">
        <f>N21+N22+N23+N24</f>
        <v>465768</v>
      </c>
    </row>
    <row r="26" spans="3:14" ht="46.5" customHeight="1">
      <c r="C26" s="27" t="s">
        <v>10</v>
      </c>
      <c r="D26" s="24" t="s">
        <v>27</v>
      </c>
      <c r="E26" s="15"/>
      <c r="F26" s="15"/>
      <c r="G26" s="15"/>
      <c r="H26" s="15"/>
      <c r="I26" s="15"/>
      <c r="J26" s="12"/>
      <c r="K26" s="12"/>
      <c r="L26" s="12"/>
      <c r="M26" s="12"/>
      <c r="N26" s="12"/>
    </row>
    <row r="27" spans="3:14">
      <c r="C27" s="28"/>
      <c r="D27" s="4" t="s">
        <v>17</v>
      </c>
      <c r="E27" s="15"/>
      <c r="F27" s="15"/>
      <c r="G27" s="15"/>
      <c r="H27" s="15"/>
      <c r="I27" s="15"/>
      <c r="J27" s="13">
        <v>0</v>
      </c>
      <c r="K27" s="13">
        <v>0</v>
      </c>
      <c r="L27" s="13">
        <v>0</v>
      </c>
      <c r="M27" s="13">
        <v>0</v>
      </c>
      <c r="N27" s="13">
        <v>0</v>
      </c>
    </row>
    <row r="28" spans="3:14">
      <c r="C28" s="28"/>
      <c r="D28" s="4" t="s">
        <v>1</v>
      </c>
      <c r="E28" s="15"/>
      <c r="F28" s="15"/>
      <c r="G28" s="15"/>
      <c r="H28" s="15"/>
      <c r="I28" s="15"/>
      <c r="J28" s="13">
        <v>0</v>
      </c>
      <c r="K28" s="13">
        <v>0</v>
      </c>
      <c r="L28" s="13">
        <v>0</v>
      </c>
      <c r="M28" s="13">
        <v>0</v>
      </c>
      <c r="N28" s="13">
        <v>0</v>
      </c>
    </row>
    <row r="29" spans="3:14">
      <c r="C29" s="28"/>
      <c r="D29" s="4" t="s">
        <v>2</v>
      </c>
      <c r="E29" s="15">
        <v>921</v>
      </c>
      <c r="F29" s="15">
        <v>21</v>
      </c>
      <c r="G29" s="15">
        <v>0</v>
      </c>
      <c r="H29" s="15">
        <v>12</v>
      </c>
      <c r="I29" s="15">
        <v>81410</v>
      </c>
      <c r="J29" s="13">
        <v>9000</v>
      </c>
      <c r="K29" s="13">
        <v>9000</v>
      </c>
      <c r="L29" s="13">
        <v>9000</v>
      </c>
      <c r="M29" s="13">
        <v>9000</v>
      </c>
      <c r="N29" s="13">
        <v>9000</v>
      </c>
    </row>
    <row r="30" spans="3:14">
      <c r="C30" s="28"/>
      <c r="D30" s="4" t="s">
        <v>0</v>
      </c>
      <c r="E30" s="15"/>
      <c r="F30" s="15"/>
      <c r="G30" s="15"/>
      <c r="H30" s="15"/>
      <c r="I30" s="15"/>
      <c r="J30" s="13">
        <v>0</v>
      </c>
      <c r="K30" s="13">
        <v>0</v>
      </c>
      <c r="L30" s="13">
        <v>0</v>
      </c>
      <c r="M30" s="13">
        <v>0</v>
      </c>
      <c r="N30" s="13">
        <v>0</v>
      </c>
    </row>
    <row r="31" spans="3:14" ht="24.75" customHeight="1">
      <c r="C31" s="29"/>
      <c r="D31" s="5" t="s">
        <v>3</v>
      </c>
      <c r="E31" s="15"/>
      <c r="F31" s="15"/>
      <c r="G31" s="15"/>
      <c r="H31" s="15"/>
      <c r="I31" s="15"/>
      <c r="J31" s="12">
        <f>J27+J28+J29+J30</f>
        <v>9000</v>
      </c>
      <c r="K31" s="12">
        <f>K27+K28+K29+K30</f>
        <v>9000</v>
      </c>
      <c r="L31" s="12">
        <f>L27+L28+L29+L30</f>
        <v>9000</v>
      </c>
      <c r="M31" s="12">
        <f>M27+M28+M29+M30</f>
        <v>9000</v>
      </c>
      <c r="N31" s="12">
        <f>N27+N28+N29+N30</f>
        <v>9000</v>
      </c>
    </row>
    <row r="32" spans="3:14" ht="112.5" customHeight="1">
      <c r="C32" s="27" t="s">
        <v>12</v>
      </c>
      <c r="D32" s="24" t="s">
        <v>19</v>
      </c>
      <c r="E32" s="15"/>
      <c r="F32" s="15"/>
      <c r="G32" s="15"/>
      <c r="H32" s="15"/>
      <c r="I32" s="15"/>
      <c r="J32" s="12"/>
      <c r="K32" s="12"/>
      <c r="L32" s="12"/>
      <c r="M32" s="12"/>
      <c r="N32" s="12"/>
    </row>
    <row r="33" spans="3:14">
      <c r="C33" s="28"/>
      <c r="D33" s="4" t="s">
        <v>17</v>
      </c>
      <c r="E33" s="15"/>
      <c r="F33" s="15"/>
      <c r="G33" s="15"/>
      <c r="H33" s="15"/>
      <c r="I33" s="15"/>
      <c r="J33" s="13">
        <v>0</v>
      </c>
      <c r="K33" s="13">
        <v>0</v>
      </c>
      <c r="L33" s="13">
        <v>0</v>
      </c>
      <c r="M33" s="13">
        <v>0</v>
      </c>
      <c r="N33" s="13">
        <v>0</v>
      </c>
    </row>
    <row r="34" spans="3:14">
      <c r="C34" s="28"/>
      <c r="D34" s="4" t="s">
        <v>1</v>
      </c>
      <c r="E34" s="15"/>
      <c r="F34" s="15"/>
      <c r="G34" s="15"/>
      <c r="H34" s="15"/>
      <c r="I34" s="15"/>
      <c r="J34" s="13">
        <v>0</v>
      </c>
      <c r="K34" s="13">
        <v>0</v>
      </c>
      <c r="L34" s="13">
        <v>0</v>
      </c>
      <c r="M34" s="13">
        <v>0</v>
      </c>
      <c r="N34" s="13">
        <v>0</v>
      </c>
    </row>
    <row r="35" spans="3:14">
      <c r="C35" s="28"/>
      <c r="D35" s="4" t="s">
        <v>2</v>
      </c>
      <c r="E35" s="15">
        <v>921</v>
      </c>
      <c r="F35" s="15">
        <v>21</v>
      </c>
      <c r="G35" s="15">
        <v>0</v>
      </c>
      <c r="H35" s="15">
        <v>13</v>
      </c>
      <c r="I35" s="15">
        <v>81110</v>
      </c>
      <c r="J35" s="13">
        <v>7578</v>
      </c>
      <c r="K35" s="13">
        <v>7258</v>
      </c>
      <c r="L35" s="13">
        <v>7145</v>
      </c>
      <c r="M35" s="13">
        <v>7145</v>
      </c>
      <c r="N35" s="13">
        <v>7145</v>
      </c>
    </row>
    <row r="36" spans="3:14">
      <c r="C36" s="28"/>
      <c r="D36" s="4" t="s">
        <v>0</v>
      </c>
      <c r="E36" s="15"/>
      <c r="F36" s="15"/>
      <c r="G36" s="15"/>
      <c r="H36" s="15"/>
      <c r="I36" s="15"/>
      <c r="J36" s="13">
        <v>0</v>
      </c>
      <c r="K36" s="13">
        <v>0</v>
      </c>
      <c r="L36" s="13">
        <v>0</v>
      </c>
      <c r="M36" s="13">
        <v>0</v>
      </c>
      <c r="N36" s="13">
        <v>0</v>
      </c>
    </row>
    <row r="37" spans="3:14">
      <c r="C37" s="29"/>
      <c r="D37" s="5" t="s">
        <v>3</v>
      </c>
      <c r="E37" s="15"/>
      <c r="F37" s="15"/>
      <c r="G37" s="15"/>
      <c r="H37" s="15"/>
      <c r="I37" s="15"/>
      <c r="J37" s="12">
        <f>J33+J34+J35+J36</f>
        <v>7578</v>
      </c>
      <c r="K37" s="12">
        <f>K33+K34+K35+K36</f>
        <v>7258</v>
      </c>
      <c r="L37" s="12">
        <f>L33+L34+L35+L36</f>
        <v>7145</v>
      </c>
      <c r="M37" s="12">
        <f>M33+M34+M35+M36</f>
        <v>7145</v>
      </c>
      <c r="N37" s="12">
        <f>N33+N34+N35+N36</f>
        <v>7145</v>
      </c>
    </row>
    <row r="38" spans="3:14" ht="54.75" customHeight="1">
      <c r="C38" s="27" t="s">
        <v>13</v>
      </c>
      <c r="D38" s="24" t="s">
        <v>20</v>
      </c>
      <c r="E38" s="15"/>
      <c r="F38" s="15"/>
      <c r="G38" s="15"/>
      <c r="H38" s="15"/>
      <c r="I38" s="15"/>
      <c r="J38" s="12"/>
      <c r="K38" s="12"/>
      <c r="L38" s="12"/>
      <c r="M38" s="12"/>
      <c r="N38" s="12"/>
    </row>
    <row r="39" spans="3:14">
      <c r="C39" s="28"/>
      <c r="D39" s="4" t="s">
        <v>17</v>
      </c>
      <c r="E39" s="15"/>
      <c r="F39" s="15"/>
      <c r="G39" s="15"/>
      <c r="H39" s="15"/>
      <c r="I39" s="15"/>
      <c r="J39" s="13">
        <v>0</v>
      </c>
      <c r="K39" s="13">
        <v>0</v>
      </c>
      <c r="L39" s="13">
        <v>0</v>
      </c>
      <c r="M39" s="13">
        <v>0</v>
      </c>
      <c r="N39" s="13">
        <v>0</v>
      </c>
    </row>
    <row r="40" spans="3:14">
      <c r="C40" s="28"/>
      <c r="D40" s="4" t="s">
        <v>1</v>
      </c>
      <c r="E40" s="15"/>
      <c r="F40" s="15"/>
      <c r="G40" s="15"/>
      <c r="H40" s="15"/>
      <c r="I40" s="15"/>
      <c r="J40" s="13">
        <v>0</v>
      </c>
      <c r="K40" s="13">
        <v>0</v>
      </c>
      <c r="L40" s="13">
        <v>0</v>
      </c>
      <c r="M40" s="13">
        <v>0</v>
      </c>
      <c r="N40" s="13">
        <v>0</v>
      </c>
    </row>
    <row r="41" spans="3:14">
      <c r="C41" s="28"/>
      <c r="D41" s="4" t="s">
        <v>2</v>
      </c>
      <c r="E41" s="15">
        <v>921</v>
      </c>
      <c r="F41" s="15">
        <v>21</v>
      </c>
      <c r="G41" s="15">
        <v>0</v>
      </c>
      <c r="H41" s="15">
        <v>13</v>
      </c>
      <c r="I41" s="15">
        <v>83290</v>
      </c>
      <c r="J41" s="21">
        <v>199402.16</v>
      </c>
      <c r="K41" s="13">
        <v>200000</v>
      </c>
      <c r="L41" s="13">
        <v>416732</v>
      </c>
      <c r="M41" s="13">
        <v>416732</v>
      </c>
      <c r="N41" s="13">
        <v>416732</v>
      </c>
    </row>
    <row r="42" spans="3:14">
      <c r="C42" s="28"/>
      <c r="D42" s="4" t="s">
        <v>0</v>
      </c>
      <c r="E42" s="15"/>
      <c r="F42" s="15"/>
      <c r="G42" s="15"/>
      <c r="H42" s="15"/>
      <c r="I42" s="15"/>
      <c r="J42" s="13">
        <v>0</v>
      </c>
      <c r="K42" s="13">
        <v>0</v>
      </c>
      <c r="L42" s="13">
        <v>0</v>
      </c>
      <c r="M42" s="13">
        <v>0</v>
      </c>
      <c r="N42" s="13">
        <v>0</v>
      </c>
    </row>
    <row r="43" spans="3:14">
      <c r="C43" s="29"/>
      <c r="D43" s="5" t="s">
        <v>3</v>
      </c>
      <c r="E43" s="15"/>
      <c r="F43" s="15"/>
      <c r="G43" s="15"/>
      <c r="H43" s="15"/>
      <c r="I43" s="15"/>
      <c r="J43" s="12">
        <f>J39+J40+J41+J42</f>
        <v>199402.16</v>
      </c>
      <c r="K43" s="12">
        <f>K39+K40+K41+K42</f>
        <v>200000</v>
      </c>
      <c r="L43" s="12">
        <f>L39+L40+L41+L42</f>
        <v>416732</v>
      </c>
      <c r="M43" s="12">
        <f>M39+M40+M41+M42</f>
        <v>416732</v>
      </c>
      <c r="N43" s="12">
        <f>N39+N40+N41+N42</f>
        <v>416732</v>
      </c>
    </row>
    <row r="44" spans="3:14" ht="73.5" customHeight="1">
      <c r="C44" s="27" t="s">
        <v>14</v>
      </c>
      <c r="D44" s="24" t="s">
        <v>21</v>
      </c>
      <c r="E44" s="15"/>
      <c r="F44" s="15"/>
      <c r="G44" s="15"/>
      <c r="H44" s="15"/>
      <c r="I44" s="15"/>
      <c r="J44" s="12"/>
      <c r="K44" s="12"/>
      <c r="L44" s="12"/>
      <c r="M44" s="12"/>
      <c r="N44" s="12"/>
    </row>
    <row r="45" spans="3:14">
      <c r="C45" s="28"/>
      <c r="D45" s="4" t="s">
        <v>17</v>
      </c>
      <c r="E45" s="15"/>
      <c r="F45" s="15"/>
      <c r="G45" s="15"/>
      <c r="H45" s="15"/>
      <c r="I45" s="15"/>
      <c r="J45" s="13">
        <v>0</v>
      </c>
      <c r="K45" s="13">
        <v>0</v>
      </c>
      <c r="L45" s="13">
        <v>0</v>
      </c>
      <c r="M45" s="13">
        <v>0</v>
      </c>
      <c r="N45" s="13">
        <v>0</v>
      </c>
    </row>
    <row r="46" spans="3:14">
      <c r="C46" s="28"/>
      <c r="D46" s="4" t="s">
        <v>1</v>
      </c>
      <c r="E46" s="15"/>
      <c r="F46" s="15"/>
      <c r="G46" s="15"/>
      <c r="H46" s="15"/>
      <c r="I46" s="15"/>
      <c r="J46" s="13">
        <v>0</v>
      </c>
      <c r="K46" s="13">
        <v>0</v>
      </c>
      <c r="L46" s="13">
        <v>0</v>
      </c>
      <c r="M46" s="13">
        <v>0</v>
      </c>
      <c r="N46" s="13">
        <v>0</v>
      </c>
    </row>
    <row r="47" spans="3:14">
      <c r="C47" s="28"/>
      <c r="D47" s="4" t="s">
        <v>2</v>
      </c>
      <c r="E47" s="15">
        <v>921</v>
      </c>
      <c r="F47" s="15">
        <v>21</v>
      </c>
      <c r="G47" s="15">
        <v>0</v>
      </c>
      <c r="H47" s="15">
        <v>14</v>
      </c>
      <c r="I47" s="15">
        <v>83300</v>
      </c>
      <c r="J47" s="21">
        <f>1513658.31-1400000</f>
        <v>113658.31000000006</v>
      </c>
      <c r="K47" s="13">
        <f>1186706+20000</f>
        <v>1206706</v>
      </c>
      <c r="L47" s="13">
        <v>1200000</v>
      </c>
      <c r="M47" s="13">
        <v>1200000</v>
      </c>
      <c r="N47" s="13">
        <v>1200000</v>
      </c>
    </row>
    <row r="48" spans="3:14">
      <c r="C48" s="28"/>
      <c r="D48" s="4" t="s">
        <v>0</v>
      </c>
      <c r="E48" s="15"/>
      <c r="F48" s="15"/>
      <c r="G48" s="15"/>
      <c r="H48" s="15"/>
      <c r="I48" s="15"/>
      <c r="J48" s="13">
        <v>0</v>
      </c>
      <c r="K48" s="13">
        <v>0</v>
      </c>
      <c r="L48" s="13">
        <v>0</v>
      </c>
      <c r="M48" s="13">
        <v>0</v>
      </c>
      <c r="N48" s="13">
        <v>0</v>
      </c>
    </row>
    <row r="49" spans="3:15">
      <c r="C49" s="29"/>
      <c r="D49" s="5" t="s">
        <v>3</v>
      </c>
      <c r="E49" s="15"/>
      <c r="F49" s="15"/>
      <c r="G49" s="15"/>
      <c r="H49" s="15"/>
      <c r="I49" s="15"/>
      <c r="J49" s="12">
        <f>J45+J46+J47+J48</f>
        <v>113658.31000000006</v>
      </c>
      <c r="K49" s="12">
        <f>K45+K46+K47+K48</f>
        <v>1206706</v>
      </c>
      <c r="L49" s="12">
        <f>L45+L46+L47+L48</f>
        <v>1200000</v>
      </c>
      <c r="M49" s="12">
        <f>M45+M46+M47+M48</f>
        <v>1200000</v>
      </c>
      <c r="N49" s="12">
        <f>N45+N46+N47+N48</f>
        <v>1200000</v>
      </c>
    </row>
    <row r="50" spans="3:15" ht="69.75" customHeight="1">
      <c r="C50" s="27" t="s">
        <v>15</v>
      </c>
      <c r="D50" s="24" t="s">
        <v>22</v>
      </c>
      <c r="E50" s="15"/>
      <c r="F50" s="15"/>
      <c r="G50" s="15"/>
      <c r="H50" s="15"/>
      <c r="I50" s="15"/>
      <c r="J50" s="12"/>
      <c r="K50" s="12"/>
      <c r="L50" s="12"/>
      <c r="M50" s="12"/>
      <c r="N50" s="12"/>
    </row>
    <row r="51" spans="3:15">
      <c r="C51" s="28"/>
      <c r="D51" s="4" t="s">
        <v>17</v>
      </c>
      <c r="E51" s="15"/>
      <c r="F51" s="15"/>
      <c r="G51" s="15"/>
      <c r="H51" s="15"/>
      <c r="I51" s="15"/>
      <c r="J51" s="13">
        <v>0</v>
      </c>
      <c r="K51" s="13">
        <v>0</v>
      </c>
      <c r="L51" s="13">
        <v>0</v>
      </c>
      <c r="M51" s="13">
        <v>0</v>
      </c>
      <c r="N51" s="13">
        <v>0</v>
      </c>
    </row>
    <row r="52" spans="3:15">
      <c r="C52" s="28"/>
      <c r="D52" s="4" t="s">
        <v>1</v>
      </c>
      <c r="E52" s="15"/>
      <c r="F52" s="15"/>
      <c r="G52" s="15"/>
      <c r="H52" s="15"/>
      <c r="I52" s="15"/>
      <c r="J52" s="13">
        <v>0</v>
      </c>
      <c r="K52" s="13">
        <v>0</v>
      </c>
      <c r="L52" s="13">
        <v>0</v>
      </c>
      <c r="M52" s="13">
        <v>0</v>
      </c>
      <c r="N52" s="13">
        <v>0</v>
      </c>
    </row>
    <row r="53" spans="3:15">
      <c r="C53" s="28"/>
      <c r="D53" s="4" t="s">
        <v>2</v>
      </c>
      <c r="E53" s="15">
        <v>921</v>
      </c>
      <c r="F53" s="15">
        <v>21</v>
      </c>
      <c r="G53" s="15">
        <v>0</v>
      </c>
      <c r="H53" s="15">
        <v>15</v>
      </c>
      <c r="I53" s="15">
        <v>81610</v>
      </c>
      <c r="J53" s="13">
        <f>8058693.21-74078.3</f>
        <v>7984614.9100000001</v>
      </c>
      <c r="K53" s="21">
        <f>6190951+1361392.73-357320+248945.22+200000+56336.72</f>
        <v>7700305.6699999999</v>
      </c>
      <c r="L53" s="13">
        <f>7399218.42+2850822.81</f>
        <v>10250041.23</v>
      </c>
      <c r="M53" s="13">
        <v>7825081.7400000002</v>
      </c>
      <c r="N53" s="13">
        <v>7801355.1100000003</v>
      </c>
      <c r="O53" s="11"/>
    </row>
    <row r="54" spans="3:15">
      <c r="C54" s="28"/>
      <c r="D54" s="4" t="s">
        <v>0</v>
      </c>
      <c r="E54" s="15"/>
      <c r="F54" s="15"/>
      <c r="G54" s="15"/>
      <c r="H54" s="15"/>
      <c r="I54" s="15"/>
      <c r="J54" s="13">
        <v>0</v>
      </c>
      <c r="K54" s="13">
        <v>0</v>
      </c>
      <c r="L54" s="13">
        <v>0</v>
      </c>
      <c r="M54" s="13">
        <v>0</v>
      </c>
      <c r="N54" s="13">
        <v>0</v>
      </c>
    </row>
    <row r="55" spans="3:15">
      <c r="C55" s="29"/>
      <c r="D55" s="5" t="s">
        <v>3</v>
      </c>
      <c r="E55" s="15"/>
      <c r="F55" s="15"/>
      <c r="G55" s="15"/>
      <c r="H55" s="15"/>
      <c r="I55" s="15"/>
      <c r="J55" s="12">
        <f>J51+J52+J53+J54</f>
        <v>7984614.9100000001</v>
      </c>
      <c r="K55" s="12">
        <f>K51+K52+K53+K54</f>
        <v>7700305.6699999999</v>
      </c>
      <c r="L55" s="12">
        <f>L51+L52+L53+L54</f>
        <v>10250041.23</v>
      </c>
      <c r="M55" s="12">
        <f>M51+M52+M53+M54</f>
        <v>7825081.7400000002</v>
      </c>
      <c r="N55" s="12">
        <f>N51+N52+N53+N54</f>
        <v>7801355.1100000003</v>
      </c>
      <c r="O55" s="22">
        <f>K55+K61+K73</f>
        <v>16104046.890000001</v>
      </c>
    </row>
    <row r="56" spans="3:15" ht="92.25" customHeight="1">
      <c r="C56" s="27" t="s">
        <v>16</v>
      </c>
      <c r="D56" s="24" t="s">
        <v>45</v>
      </c>
      <c r="E56" s="15"/>
      <c r="F56" s="15"/>
      <c r="G56" s="15"/>
      <c r="H56" s="15"/>
      <c r="I56" s="15"/>
      <c r="J56" s="12"/>
      <c r="K56" s="12"/>
      <c r="L56" s="12"/>
      <c r="M56" s="12"/>
      <c r="N56" s="12"/>
    </row>
    <row r="57" spans="3:15">
      <c r="C57" s="28"/>
      <c r="D57" s="4" t="s">
        <v>17</v>
      </c>
      <c r="E57" s="15"/>
      <c r="F57" s="15"/>
      <c r="G57" s="15"/>
      <c r="H57" s="15"/>
      <c r="I57" s="15"/>
      <c r="J57" s="13">
        <v>0</v>
      </c>
      <c r="K57" s="13">
        <v>0</v>
      </c>
      <c r="L57" s="13">
        <v>0</v>
      </c>
      <c r="M57" s="13">
        <v>0</v>
      </c>
      <c r="N57" s="13">
        <v>0</v>
      </c>
    </row>
    <row r="58" spans="3:15">
      <c r="C58" s="28"/>
      <c r="D58" s="4" t="s">
        <v>1</v>
      </c>
      <c r="E58" s="15">
        <v>921</v>
      </c>
      <c r="F58" s="15">
        <v>21</v>
      </c>
      <c r="G58" s="15">
        <v>0</v>
      </c>
      <c r="H58" s="15">
        <v>15</v>
      </c>
      <c r="I58" s="15" t="s">
        <v>35</v>
      </c>
      <c r="J58" s="13">
        <v>0</v>
      </c>
      <c r="K58" s="21">
        <f>8255631-272076.84</f>
        <v>7983554.1600000001</v>
      </c>
      <c r="L58" s="13">
        <v>0</v>
      </c>
      <c r="M58" s="13">
        <v>0</v>
      </c>
      <c r="N58" s="13">
        <v>0</v>
      </c>
    </row>
    <row r="59" spans="3:15">
      <c r="C59" s="28"/>
      <c r="D59" s="4" t="s">
        <v>2</v>
      </c>
      <c r="E59" s="15">
        <v>921</v>
      </c>
      <c r="F59" s="15">
        <v>21</v>
      </c>
      <c r="G59" s="15">
        <v>0</v>
      </c>
      <c r="H59" s="15">
        <v>15</v>
      </c>
      <c r="I59" s="15" t="s">
        <v>35</v>
      </c>
      <c r="J59" s="13">
        <v>0</v>
      </c>
      <c r="K59" s="13">
        <f>476523.78-56336.72</f>
        <v>420187.06000000006</v>
      </c>
      <c r="L59" s="13">
        <v>0</v>
      </c>
      <c r="M59" s="13">
        <v>0</v>
      </c>
      <c r="N59" s="13">
        <v>0</v>
      </c>
    </row>
    <row r="60" spans="3:15">
      <c r="C60" s="28"/>
      <c r="D60" s="4" t="s">
        <v>0</v>
      </c>
      <c r="E60" s="15"/>
      <c r="F60" s="15"/>
      <c r="G60" s="15"/>
      <c r="H60" s="15"/>
      <c r="I60" s="15"/>
      <c r="J60" s="13">
        <v>0</v>
      </c>
      <c r="K60" s="13">
        <v>0</v>
      </c>
      <c r="L60" s="13">
        <v>0</v>
      </c>
      <c r="M60" s="13">
        <v>0</v>
      </c>
      <c r="N60" s="13">
        <v>0</v>
      </c>
    </row>
    <row r="61" spans="3:15">
      <c r="C61" s="29"/>
      <c r="D61" s="5" t="s">
        <v>3</v>
      </c>
      <c r="E61" s="15"/>
      <c r="F61" s="15"/>
      <c r="G61" s="15"/>
      <c r="H61" s="15"/>
      <c r="I61" s="15"/>
      <c r="J61" s="12">
        <f>J57+J58+J59+J60</f>
        <v>0</v>
      </c>
      <c r="K61" s="12">
        <f>K57+K58+K59+K60</f>
        <v>8403741.2200000007</v>
      </c>
      <c r="L61" s="12">
        <f>L57+L58+L59+L60</f>
        <v>0</v>
      </c>
      <c r="M61" s="12">
        <f>M57+M58+M59+M60</f>
        <v>0</v>
      </c>
      <c r="N61" s="12">
        <f>N57+N58+N59+N60</f>
        <v>0</v>
      </c>
    </row>
    <row r="62" spans="3:15" ht="106.5" customHeight="1">
      <c r="C62" s="27" t="s">
        <v>68</v>
      </c>
      <c r="D62" s="24" t="s">
        <v>48</v>
      </c>
      <c r="E62" s="15"/>
      <c r="F62" s="15"/>
      <c r="G62" s="15"/>
      <c r="H62" s="15"/>
      <c r="I62" s="15"/>
      <c r="J62" s="12"/>
      <c r="K62" s="12"/>
      <c r="L62" s="12"/>
      <c r="M62" s="12"/>
      <c r="N62" s="12"/>
    </row>
    <row r="63" spans="3:15">
      <c r="C63" s="28"/>
      <c r="D63" s="4" t="s">
        <v>17</v>
      </c>
      <c r="E63" s="15"/>
      <c r="F63" s="15"/>
      <c r="G63" s="15"/>
      <c r="H63" s="15"/>
      <c r="I63" s="15"/>
      <c r="J63" s="12">
        <v>0</v>
      </c>
      <c r="K63" s="12">
        <v>0</v>
      </c>
      <c r="L63" s="13">
        <v>0</v>
      </c>
      <c r="M63" s="13">
        <v>0</v>
      </c>
      <c r="N63" s="13">
        <v>0</v>
      </c>
    </row>
    <row r="64" spans="3:15">
      <c r="C64" s="28"/>
      <c r="D64" s="4" t="s">
        <v>1</v>
      </c>
      <c r="E64" s="15">
        <v>921</v>
      </c>
      <c r="F64" s="15">
        <v>21</v>
      </c>
      <c r="G64" s="15">
        <v>0</v>
      </c>
      <c r="H64" s="15">
        <v>15</v>
      </c>
      <c r="I64" s="15" t="s">
        <v>35</v>
      </c>
      <c r="J64" s="12">
        <v>0</v>
      </c>
      <c r="K64" s="12">
        <v>0</v>
      </c>
      <c r="L64" s="13">
        <v>0</v>
      </c>
      <c r="M64" s="13">
        <v>0</v>
      </c>
      <c r="N64" s="13">
        <v>11412253</v>
      </c>
    </row>
    <row r="65" spans="3:15">
      <c r="C65" s="28"/>
      <c r="D65" s="4" t="s">
        <v>2</v>
      </c>
      <c r="E65" s="15">
        <v>921</v>
      </c>
      <c r="F65" s="15">
        <v>21</v>
      </c>
      <c r="G65" s="15">
        <v>0</v>
      </c>
      <c r="H65" s="15">
        <v>15</v>
      </c>
      <c r="I65" s="15" t="s">
        <v>35</v>
      </c>
      <c r="J65" s="12">
        <v>0</v>
      </c>
      <c r="K65" s="13">
        <v>0</v>
      </c>
      <c r="L65" s="13">
        <v>0</v>
      </c>
      <c r="M65" s="13">
        <v>0</v>
      </c>
      <c r="N65" s="13">
        <v>600644.89</v>
      </c>
      <c r="O65" s="22">
        <f>K61+K53</f>
        <v>16104046.890000001</v>
      </c>
    </row>
    <row r="66" spans="3:15">
      <c r="C66" s="28"/>
      <c r="D66" s="4" t="s">
        <v>0</v>
      </c>
      <c r="E66" s="15"/>
      <c r="F66" s="15"/>
      <c r="G66" s="15"/>
      <c r="H66" s="15"/>
      <c r="I66" s="15"/>
      <c r="J66" s="12">
        <v>0</v>
      </c>
      <c r="K66" s="12">
        <v>0</v>
      </c>
      <c r="L66" s="13">
        <v>0</v>
      </c>
      <c r="M66" s="13">
        <v>0</v>
      </c>
      <c r="N66" s="13">
        <v>0</v>
      </c>
    </row>
    <row r="67" spans="3:15" ht="18.75" customHeight="1">
      <c r="C67" s="29"/>
      <c r="D67" s="5" t="s">
        <v>3</v>
      </c>
      <c r="E67" s="15"/>
      <c r="F67" s="15"/>
      <c r="G67" s="15"/>
      <c r="H67" s="15"/>
      <c r="I67" s="15"/>
      <c r="J67" s="12">
        <v>0</v>
      </c>
      <c r="K67" s="12">
        <f>K63+K64+K65+K66</f>
        <v>0</v>
      </c>
      <c r="L67" s="12">
        <f>L63+L64+L65+L66</f>
        <v>0</v>
      </c>
      <c r="M67" s="12">
        <f>M63+M64+M65+M66</f>
        <v>0</v>
      </c>
      <c r="N67" s="12">
        <f>N63+N64+N65+N66</f>
        <v>12012897.890000001</v>
      </c>
    </row>
    <row r="68" spans="3:15" ht="88.5" customHeight="1">
      <c r="C68" s="27" t="s">
        <v>49</v>
      </c>
      <c r="D68" s="24" t="s">
        <v>63</v>
      </c>
      <c r="E68" s="15"/>
      <c r="F68" s="15"/>
      <c r="G68" s="15"/>
      <c r="H68" s="15"/>
      <c r="I68" s="15"/>
      <c r="J68" s="12"/>
      <c r="K68" s="12"/>
      <c r="L68" s="12"/>
      <c r="M68" s="12"/>
      <c r="N68" s="12"/>
    </row>
    <row r="69" spans="3:15">
      <c r="C69" s="28"/>
      <c r="D69" s="4" t="s">
        <v>17</v>
      </c>
      <c r="E69" s="15"/>
      <c r="F69" s="15"/>
      <c r="G69" s="15"/>
      <c r="H69" s="15"/>
      <c r="I69" s="15"/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3:15">
      <c r="C70" s="28"/>
      <c r="D70" s="4" t="s">
        <v>1</v>
      </c>
      <c r="E70" s="15">
        <v>921</v>
      </c>
      <c r="F70" s="15">
        <v>21</v>
      </c>
      <c r="G70" s="15">
        <v>0</v>
      </c>
      <c r="H70" s="15">
        <v>15</v>
      </c>
      <c r="I70" s="15" t="s">
        <v>35</v>
      </c>
      <c r="J70" s="13">
        <f>4149522-(85073.32-4253.7)</f>
        <v>4068702.38</v>
      </c>
      <c r="K70" s="13">
        <v>0</v>
      </c>
      <c r="L70" s="13">
        <v>9735250</v>
      </c>
      <c r="M70" s="13">
        <v>7191847</v>
      </c>
      <c r="N70" s="13">
        <v>0</v>
      </c>
    </row>
    <row r="71" spans="3:15">
      <c r="C71" s="28"/>
      <c r="D71" s="4" t="s">
        <v>2</v>
      </c>
      <c r="E71" s="15">
        <v>921</v>
      </c>
      <c r="F71" s="15">
        <v>21</v>
      </c>
      <c r="G71" s="15">
        <v>0</v>
      </c>
      <c r="H71" s="15">
        <v>15</v>
      </c>
      <c r="I71" s="15" t="s">
        <v>35</v>
      </c>
      <c r="J71" s="13">
        <f>218398-4253.7</f>
        <v>214144.3</v>
      </c>
      <c r="K71" s="13">
        <v>0</v>
      </c>
      <c r="L71" s="13">
        <v>512381.58</v>
      </c>
      <c r="M71" s="13">
        <v>378518.26</v>
      </c>
      <c r="N71" s="13">
        <v>0</v>
      </c>
    </row>
    <row r="72" spans="3:15">
      <c r="C72" s="28"/>
      <c r="D72" s="4" t="s">
        <v>0</v>
      </c>
      <c r="E72" s="15"/>
      <c r="F72" s="15"/>
      <c r="G72" s="15"/>
      <c r="H72" s="15"/>
      <c r="I72" s="15"/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3:15">
      <c r="C73" s="29"/>
      <c r="D73" s="5" t="s">
        <v>3</v>
      </c>
      <c r="E73" s="15"/>
      <c r="F73" s="15"/>
      <c r="G73" s="15"/>
      <c r="H73" s="15"/>
      <c r="I73" s="15"/>
      <c r="J73" s="12">
        <f>J69+J70+J71+J72</f>
        <v>4282846.68</v>
      </c>
      <c r="K73" s="12">
        <f>K69+K70+K71+K72</f>
        <v>0</v>
      </c>
      <c r="L73" s="12">
        <f>L69+L70+L71+L72</f>
        <v>10247631.58</v>
      </c>
      <c r="M73" s="12">
        <f>M69+M70+M71+M72</f>
        <v>7570365.2599999998</v>
      </c>
      <c r="N73" s="12">
        <f>N69+N70+N71+N72</f>
        <v>0</v>
      </c>
    </row>
    <row r="74" spans="3:15" ht="63" customHeight="1">
      <c r="C74" s="27" t="s">
        <v>50</v>
      </c>
      <c r="D74" s="24" t="s">
        <v>47</v>
      </c>
      <c r="E74" s="15"/>
      <c r="F74" s="15"/>
      <c r="G74" s="15"/>
      <c r="H74" s="15"/>
      <c r="I74" s="15"/>
      <c r="J74" s="12"/>
      <c r="K74" s="12"/>
      <c r="L74" s="12"/>
      <c r="M74" s="12"/>
      <c r="N74" s="12"/>
    </row>
    <row r="75" spans="3:15">
      <c r="C75" s="28"/>
      <c r="D75" s="4" t="s">
        <v>17</v>
      </c>
      <c r="E75" s="15"/>
      <c r="F75" s="15"/>
      <c r="G75" s="15"/>
      <c r="H75" s="15"/>
      <c r="I75" s="15"/>
      <c r="J75" s="13">
        <v>0</v>
      </c>
      <c r="K75" s="13">
        <v>0</v>
      </c>
      <c r="L75" s="13">
        <v>0</v>
      </c>
      <c r="M75" s="13">
        <v>0</v>
      </c>
      <c r="N75" s="13">
        <v>0</v>
      </c>
    </row>
    <row r="76" spans="3:15">
      <c r="C76" s="28"/>
      <c r="D76" s="4" t="s">
        <v>1</v>
      </c>
      <c r="E76" s="15"/>
      <c r="F76" s="15"/>
      <c r="G76" s="15"/>
      <c r="H76" s="15"/>
      <c r="I76" s="15"/>
      <c r="J76" s="13">
        <v>0</v>
      </c>
      <c r="K76" s="13">
        <v>0</v>
      </c>
      <c r="L76" s="13">
        <v>0</v>
      </c>
      <c r="M76" s="13">
        <v>0</v>
      </c>
      <c r="N76" s="13">
        <v>0</v>
      </c>
    </row>
    <row r="77" spans="3:15">
      <c r="C77" s="28"/>
      <c r="D77" s="4" t="s">
        <v>2</v>
      </c>
      <c r="E77" s="15">
        <v>921</v>
      </c>
      <c r="F77" s="15">
        <v>21</v>
      </c>
      <c r="G77" s="15">
        <v>0</v>
      </c>
      <c r="H77" s="15">
        <v>16</v>
      </c>
      <c r="I77" s="15">
        <v>83310</v>
      </c>
      <c r="J77" s="13">
        <v>0</v>
      </c>
      <c r="K77" s="13">
        <f>170000-20000</f>
        <v>150000</v>
      </c>
      <c r="L77" s="13">
        <v>0</v>
      </c>
      <c r="M77" s="13">
        <v>0</v>
      </c>
      <c r="N77" s="13">
        <v>0</v>
      </c>
    </row>
    <row r="78" spans="3:15">
      <c r="C78" s="28"/>
      <c r="D78" s="4" t="s">
        <v>0</v>
      </c>
      <c r="E78" s="15"/>
      <c r="F78" s="15"/>
      <c r="G78" s="15"/>
      <c r="H78" s="15"/>
      <c r="I78" s="15"/>
      <c r="J78" s="13">
        <v>0</v>
      </c>
      <c r="K78" s="13">
        <v>0</v>
      </c>
      <c r="L78" s="13">
        <v>0</v>
      </c>
      <c r="M78" s="13">
        <v>0</v>
      </c>
      <c r="N78" s="13">
        <v>0</v>
      </c>
    </row>
    <row r="79" spans="3:15">
      <c r="C79" s="29"/>
      <c r="D79" s="5" t="s">
        <v>3</v>
      </c>
      <c r="E79" s="15"/>
      <c r="F79" s="15"/>
      <c r="G79" s="15"/>
      <c r="H79" s="15"/>
      <c r="I79" s="15"/>
      <c r="J79" s="12">
        <f>J75+J76+J77+J78</f>
        <v>0</v>
      </c>
      <c r="K79" s="12">
        <f>K75+K76+K77+K78</f>
        <v>150000</v>
      </c>
      <c r="L79" s="12">
        <f>L75+L76+L77+L78</f>
        <v>0</v>
      </c>
      <c r="M79" s="12">
        <f>M75+M76+M77+M78</f>
        <v>0</v>
      </c>
      <c r="N79" s="12">
        <v>0</v>
      </c>
    </row>
    <row r="80" spans="3:15" ht="57.75" customHeight="1">
      <c r="C80" s="30" t="s">
        <v>51</v>
      </c>
      <c r="D80" s="24" t="s">
        <v>64</v>
      </c>
      <c r="E80" s="15"/>
      <c r="F80" s="15"/>
      <c r="G80" s="15"/>
      <c r="H80" s="15"/>
      <c r="I80" s="15"/>
      <c r="J80" s="12"/>
      <c r="K80" s="12"/>
      <c r="L80" s="12"/>
      <c r="M80" s="12"/>
      <c r="N80" s="12"/>
    </row>
    <row r="81" spans="3:14">
      <c r="C81" s="31"/>
      <c r="D81" s="4" t="s">
        <v>17</v>
      </c>
      <c r="E81" s="15"/>
      <c r="F81" s="15"/>
      <c r="G81" s="15"/>
      <c r="H81" s="15"/>
      <c r="I81" s="15"/>
      <c r="J81" s="12">
        <v>0</v>
      </c>
      <c r="K81" s="12">
        <v>0</v>
      </c>
      <c r="L81" s="12">
        <v>0</v>
      </c>
      <c r="M81" s="12">
        <v>0</v>
      </c>
      <c r="N81" s="12">
        <v>0</v>
      </c>
    </row>
    <row r="82" spans="3:14">
      <c r="C82" s="31"/>
      <c r="D82" s="4" t="s">
        <v>1</v>
      </c>
      <c r="E82" s="15"/>
      <c r="F82" s="15"/>
      <c r="G82" s="15"/>
      <c r="H82" s="15"/>
      <c r="I82" s="15"/>
      <c r="J82" s="12">
        <v>0</v>
      </c>
      <c r="K82" s="12">
        <v>0</v>
      </c>
      <c r="L82" s="12">
        <v>0</v>
      </c>
      <c r="M82" s="12">
        <v>0</v>
      </c>
      <c r="N82" s="12">
        <v>0</v>
      </c>
    </row>
    <row r="83" spans="3:14">
      <c r="C83" s="31"/>
      <c r="D83" s="4" t="s">
        <v>2</v>
      </c>
      <c r="E83" s="15">
        <v>921</v>
      </c>
      <c r="F83" s="15">
        <v>21</v>
      </c>
      <c r="G83" s="15">
        <v>0</v>
      </c>
      <c r="H83" s="15">
        <v>16</v>
      </c>
      <c r="I83" s="15">
        <v>83310</v>
      </c>
      <c r="J83" s="12">
        <v>0</v>
      </c>
      <c r="K83" s="12">
        <v>20000</v>
      </c>
      <c r="L83" s="12">
        <v>0</v>
      </c>
      <c r="M83" s="12">
        <v>0</v>
      </c>
      <c r="N83" s="12">
        <v>0</v>
      </c>
    </row>
    <row r="84" spans="3:14">
      <c r="C84" s="31"/>
      <c r="D84" s="4" t="s">
        <v>0</v>
      </c>
      <c r="E84" s="15"/>
      <c r="F84" s="15"/>
      <c r="G84" s="15"/>
      <c r="H84" s="15"/>
      <c r="I84" s="15"/>
      <c r="J84" s="12">
        <v>0</v>
      </c>
      <c r="K84" s="12">
        <v>0</v>
      </c>
      <c r="L84" s="12">
        <v>0</v>
      </c>
      <c r="M84" s="12">
        <v>0</v>
      </c>
      <c r="N84" s="12">
        <v>0</v>
      </c>
    </row>
    <row r="85" spans="3:14">
      <c r="C85" s="32"/>
      <c r="D85" s="5" t="s">
        <v>3</v>
      </c>
      <c r="E85" s="15"/>
      <c r="F85" s="15"/>
      <c r="G85" s="15"/>
      <c r="H85" s="15"/>
      <c r="I85" s="15"/>
      <c r="J85" s="12">
        <f>J81+J82+J83+J84</f>
        <v>0</v>
      </c>
      <c r="K85" s="12">
        <f>K81+K82+K83+K84</f>
        <v>20000</v>
      </c>
      <c r="L85" s="12">
        <f>L81+L82+L83+L84</f>
        <v>0</v>
      </c>
      <c r="M85" s="12">
        <f>M81+M82+M83+M84</f>
        <v>0</v>
      </c>
      <c r="N85" s="12">
        <f>N81+N82+N83+N84</f>
        <v>0</v>
      </c>
    </row>
    <row r="86" spans="3:14" ht="42" customHeight="1">
      <c r="C86" s="27" t="s">
        <v>52</v>
      </c>
      <c r="D86" s="24" t="s">
        <v>44</v>
      </c>
      <c r="E86" s="15"/>
      <c r="F86" s="15"/>
      <c r="G86" s="15"/>
      <c r="H86" s="15"/>
      <c r="I86" s="15"/>
      <c r="J86" s="12"/>
      <c r="K86" s="12"/>
      <c r="L86" s="12"/>
      <c r="M86" s="12"/>
      <c r="N86" s="12"/>
    </row>
    <row r="87" spans="3:14">
      <c r="C87" s="28"/>
      <c r="D87" s="4" t="s">
        <v>17</v>
      </c>
      <c r="E87" s="15"/>
      <c r="F87" s="15"/>
      <c r="G87" s="15"/>
      <c r="H87" s="15"/>
      <c r="I87" s="15"/>
      <c r="J87" s="13">
        <v>0</v>
      </c>
      <c r="K87" s="13">
        <v>0</v>
      </c>
      <c r="L87" s="13">
        <v>0</v>
      </c>
      <c r="M87" s="13">
        <v>0</v>
      </c>
      <c r="N87" s="13">
        <v>0</v>
      </c>
    </row>
    <row r="88" spans="3:14">
      <c r="C88" s="28"/>
      <c r="D88" s="4" t="s">
        <v>1</v>
      </c>
      <c r="E88" s="15"/>
      <c r="F88" s="15"/>
      <c r="G88" s="15"/>
      <c r="H88" s="15"/>
      <c r="I88" s="15"/>
      <c r="J88" s="13">
        <v>0</v>
      </c>
      <c r="K88" s="13">
        <v>0</v>
      </c>
      <c r="L88" s="13">
        <v>0</v>
      </c>
      <c r="M88" s="13">
        <v>0</v>
      </c>
      <c r="N88" s="13">
        <v>0</v>
      </c>
    </row>
    <row r="89" spans="3:14">
      <c r="C89" s="28"/>
      <c r="D89" s="4" t="s">
        <v>2</v>
      </c>
      <c r="E89" s="15">
        <v>921</v>
      </c>
      <c r="F89" s="15">
        <v>21</v>
      </c>
      <c r="G89" s="15">
        <v>0</v>
      </c>
      <c r="H89" s="15">
        <v>16</v>
      </c>
      <c r="I89" s="15">
        <v>83310</v>
      </c>
      <c r="J89" s="13">
        <f>450000-450000</f>
        <v>0</v>
      </c>
      <c r="K89" s="13">
        <f>500000-3000</f>
        <v>497000</v>
      </c>
      <c r="L89" s="13">
        <v>500000</v>
      </c>
      <c r="M89" s="13">
        <v>500000</v>
      </c>
      <c r="N89" s="13">
        <v>600000</v>
      </c>
    </row>
    <row r="90" spans="3:14">
      <c r="C90" s="28"/>
      <c r="D90" s="4" t="s">
        <v>0</v>
      </c>
      <c r="E90" s="15"/>
      <c r="F90" s="15"/>
      <c r="G90" s="15"/>
      <c r="H90" s="15"/>
      <c r="I90" s="15"/>
      <c r="J90" s="13">
        <v>0</v>
      </c>
      <c r="K90" s="13">
        <v>0</v>
      </c>
      <c r="L90" s="13">
        <v>0</v>
      </c>
      <c r="M90" s="13">
        <v>0</v>
      </c>
      <c r="N90" s="13">
        <v>0</v>
      </c>
    </row>
    <row r="91" spans="3:14">
      <c r="C91" s="29"/>
      <c r="D91" s="5" t="s">
        <v>3</v>
      </c>
      <c r="E91" s="15"/>
      <c r="F91" s="15"/>
      <c r="G91" s="15"/>
      <c r="H91" s="15"/>
      <c r="I91" s="15"/>
      <c r="J91" s="12">
        <f>J87+J88+J89+J90</f>
        <v>0</v>
      </c>
      <c r="K91" s="12">
        <f>K87+K88+K89+K90</f>
        <v>497000</v>
      </c>
      <c r="L91" s="12">
        <f>L87+L88+L89+L90</f>
        <v>500000</v>
      </c>
      <c r="M91" s="12">
        <f>M87+M88+M89+M90</f>
        <v>500000</v>
      </c>
      <c r="N91" s="12">
        <f>N87+N88+N89+N90</f>
        <v>600000</v>
      </c>
    </row>
    <row r="92" spans="3:14" ht="47.25">
      <c r="C92" s="27" t="s">
        <v>53</v>
      </c>
      <c r="D92" s="24" t="s">
        <v>26</v>
      </c>
      <c r="E92" s="15"/>
      <c r="F92" s="15"/>
      <c r="G92" s="15"/>
      <c r="H92" s="15"/>
      <c r="I92" s="15"/>
      <c r="J92" s="12"/>
      <c r="K92" s="12"/>
      <c r="L92" s="12"/>
      <c r="M92" s="12"/>
      <c r="N92" s="12"/>
    </row>
    <row r="93" spans="3:14">
      <c r="C93" s="28"/>
      <c r="D93" s="4" t="s">
        <v>17</v>
      </c>
      <c r="E93" s="15"/>
      <c r="F93" s="15"/>
      <c r="G93" s="15"/>
      <c r="H93" s="15"/>
      <c r="I93" s="15"/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3:14">
      <c r="C94" s="28"/>
      <c r="D94" s="4" t="s">
        <v>1</v>
      </c>
      <c r="E94" s="15"/>
      <c r="F94" s="15"/>
      <c r="G94" s="15"/>
      <c r="H94" s="15"/>
      <c r="I94" s="15"/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3:14">
      <c r="C95" s="28"/>
      <c r="D95" s="4" t="s">
        <v>2</v>
      </c>
      <c r="E95" s="15">
        <v>921</v>
      </c>
      <c r="F95" s="15">
        <v>21</v>
      </c>
      <c r="G95" s="15">
        <v>0</v>
      </c>
      <c r="H95" s="15">
        <v>17</v>
      </c>
      <c r="I95" s="15">
        <v>81810</v>
      </c>
      <c r="J95" s="13">
        <v>1375658</v>
      </c>
      <c r="K95" s="13">
        <v>1406655</v>
      </c>
      <c r="L95" s="13">
        <v>1608867</v>
      </c>
      <c r="M95" s="13">
        <v>1608867</v>
      </c>
      <c r="N95" s="13">
        <v>1608867</v>
      </c>
    </row>
    <row r="96" spans="3:14">
      <c r="C96" s="28"/>
      <c r="D96" s="4" t="s">
        <v>0</v>
      </c>
      <c r="E96" s="15"/>
      <c r="F96" s="15"/>
      <c r="G96" s="15"/>
      <c r="H96" s="15"/>
      <c r="I96" s="15"/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3:14" ht="17.25" customHeight="1">
      <c r="C97" s="29"/>
      <c r="D97" s="5" t="s">
        <v>3</v>
      </c>
      <c r="E97" s="15"/>
      <c r="F97" s="15"/>
      <c r="G97" s="15"/>
      <c r="H97" s="15"/>
      <c r="I97" s="15"/>
      <c r="J97" s="12">
        <f>J93+J94+J95+J96</f>
        <v>1375658</v>
      </c>
      <c r="K97" s="12">
        <f>K93+K94+K95+K96</f>
        <v>1406655</v>
      </c>
      <c r="L97" s="12">
        <f>L93+L94+L95+L96</f>
        <v>1608867</v>
      </c>
      <c r="M97" s="12">
        <f>M93+M94+M95+M96</f>
        <v>1608867</v>
      </c>
      <c r="N97" s="12">
        <f>N93+N94+N95+N96</f>
        <v>1608867</v>
      </c>
    </row>
    <row r="98" spans="3:14" ht="48" customHeight="1">
      <c r="C98" s="27" t="s">
        <v>54</v>
      </c>
      <c r="D98" s="24" t="s">
        <v>23</v>
      </c>
      <c r="E98" s="15"/>
      <c r="F98" s="15"/>
      <c r="G98" s="15"/>
      <c r="H98" s="15"/>
      <c r="I98" s="15"/>
      <c r="J98" s="12"/>
      <c r="K98" s="12"/>
      <c r="L98" s="12"/>
      <c r="M98" s="12"/>
      <c r="N98" s="12"/>
    </row>
    <row r="99" spans="3:14">
      <c r="C99" s="28"/>
      <c r="D99" s="4" t="s">
        <v>17</v>
      </c>
      <c r="E99" s="15"/>
      <c r="F99" s="15"/>
      <c r="G99" s="15"/>
      <c r="H99" s="15"/>
      <c r="I99" s="15"/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3:14">
      <c r="C100" s="28"/>
      <c r="D100" s="4" t="s">
        <v>1</v>
      </c>
      <c r="E100" s="15"/>
      <c r="F100" s="15"/>
      <c r="G100" s="15"/>
      <c r="H100" s="15"/>
      <c r="I100" s="15"/>
      <c r="J100" s="13">
        <v>0</v>
      </c>
      <c r="K100" s="13">
        <v>0</v>
      </c>
      <c r="L100" s="13">
        <v>0</v>
      </c>
      <c r="M100" s="13">
        <v>0</v>
      </c>
      <c r="N100" s="13">
        <v>0</v>
      </c>
    </row>
    <row r="101" spans="3:14">
      <c r="C101" s="28"/>
      <c r="D101" s="4" t="s">
        <v>2</v>
      </c>
      <c r="E101" s="15">
        <v>921</v>
      </c>
      <c r="F101" s="15">
        <v>21</v>
      </c>
      <c r="G101" s="15">
        <v>0</v>
      </c>
      <c r="H101" s="15">
        <v>17</v>
      </c>
      <c r="I101" s="15">
        <v>81690</v>
      </c>
      <c r="J101" s="13">
        <v>5944245.7400000002</v>
      </c>
      <c r="K101" s="21">
        <f>3450000+720000</f>
        <v>4170000</v>
      </c>
      <c r="L101" s="13">
        <v>4000000</v>
      </c>
      <c r="M101" s="13">
        <v>4160000</v>
      </c>
      <c r="N101" s="13">
        <v>4326400</v>
      </c>
    </row>
    <row r="102" spans="3:14">
      <c r="C102" s="28"/>
      <c r="D102" s="4" t="s">
        <v>0</v>
      </c>
      <c r="E102" s="15"/>
      <c r="F102" s="15"/>
      <c r="G102" s="15"/>
      <c r="H102" s="15"/>
      <c r="I102" s="15"/>
      <c r="J102" s="13">
        <v>0</v>
      </c>
      <c r="K102" s="13">
        <v>0</v>
      </c>
      <c r="L102" s="13">
        <v>0</v>
      </c>
      <c r="M102" s="13">
        <v>0</v>
      </c>
      <c r="N102" s="13">
        <v>0</v>
      </c>
    </row>
    <row r="103" spans="3:14">
      <c r="C103" s="29"/>
      <c r="D103" s="5" t="s">
        <v>3</v>
      </c>
      <c r="E103" s="15"/>
      <c r="F103" s="15"/>
      <c r="G103" s="15"/>
      <c r="H103" s="15"/>
      <c r="I103" s="15"/>
      <c r="J103" s="12">
        <f>J99+J100+J101+J102</f>
        <v>5944245.7400000002</v>
      </c>
      <c r="K103" s="12">
        <f>K99+K100+K101+K102</f>
        <v>4170000</v>
      </c>
      <c r="L103" s="12">
        <f>L99+L100+L101+L102</f>
        <v>4000000</v>
      </c>
      <c r="M103" s="12">
        <f>M99+M100+M101+M102</f>
        <v>4160000</v>
      </c>
      <c r="N103" s="12">
        <f>N99+N100+N101+N102</f>
        <v>4326400</v>
      </c>
    </row>
    <row r="104" spans="3:14" ht="31.5">
      <c r="C104" s="27" t="s">
        <v>55</v>
      </c>
      <c r="D104" s="24" t="s">
        <v>24</v>
      </c>
      <c r="E104" s="15"/>
      <c r="F104" s="15"/>
      <c r="G104" s="15"/>
      <c r="H104" s="15"/>
      <c r="I104" s="15"/>
      <c r="J104" s="12"/>
      <c r="K104" s="12"/>
      <c r="L104" s="12"/>
      <c r="M104" s="12"/>
      <c r="N104" s="12"/>
    </row>
    <row r="105" spans="3:14">
      <c r="C105" s="28"/>
      <c r="D105" s="4" t="s">
        <v>17</v>
      </c>
      <c r="E105" s="15"/>
      <c r="F105" s="15"/>
      <c r="G105" s="15"/>
      <c r="H105" s="15"/>
      <c r="I105" s="15"/>
      <c r="J105" s="13">
        <v>0</v>
      </c>
      <c r="K105" s="13">
        <v>0</v>
      </c>
      <c r="L105" s="13">
        <v>0</v>
      </c>
      <c r="M105" s="13">
        <v>0</v>
      </c>
      <c r="N105" s="13">
        <v>0</v>
      </c>
    </row>
    <row r="106" spans="3:14">
      <c r="C106" s="28"/>
      <c r="D106" s="4" t="s">
        <v>1</v>
      </c>
      <c r="E106" s="15"/>
      <c r="F106" s="15"/>
      <c r="G106" s="15"/>
      <c r="H106" s="15"/>
      <c r="I106" s="15"/>
      <c r="J106" s="13">
        <v>0</v>
      </c>
      <c r="K106" s="13">
        <v>0</v>
      </c>
      <c r="L106" s="13">
        <v>0</v>
      </c>
      <c r="M106" s="13">
        <v>0</v>
      </c>
      <c r="N106" s="13">
        <v>0</v>
      </c>
    </row>
    <row r="107" spans="3:14">
      <c r="C107" s="28"/>
      <c r="D107" s="4" t="s">
        <v>2</v>
      </c>
      <c r="E107" s="15">
        <v>921</v>
      </c>
      <c r="F107" s="15">
        <v>21</v>
      </c>
      <c r="G107" s="15">
        <v>0</v>
      </c>
      <c r="H107" s="15">
        <v>17</v>
      </c>
      <c r="I107" s="15">
        <v>81710</v>
      </c>
      <c r="J107" s="13">
        <v>1459196.13</v>
      </c>
      <c r="K107" s="21">
        <v>720000</v>
      </c>
      <c r="L107" s="13">
        <v>990000</v>
      </c>
      <c r="M107" s="13">
        <v>990000</v>
      </c>
      <c r="N107" s="13">
        <v>990000</v>
      </c>
    </row>
    <row r="108" spans="3:14">
      <c r="C108" s="28"/>
      <c r="D108" s="4" t="s">
        <v>0</v>
      </c>
      <c r="E108" s="15"/>
      <c r="F108" s="15"/>
      <c r="G108" s="15"/>
      <c r="H108" s="15"/>
      <c r="I108" s="15"/>
      <c r="J108" s="13">
        <v>0</v>
      </c>
      <c r="K108" s="13">
        <v>0</v>
      </c>
      <c r="L108" s="13">
        <v>0</v>
      </c>
      <c r="M108" s="13">
        <v>0</v>
      </c>
      <c r="N108" s="13">
        <v>0</v>
      </c>
    </row>
    <row r="109" spans="3:14">
      <c r="C109" s="29"/>
      <c r="D109" s="5" t="s">
        <v>3</v>
      </c>
      <c r="E109" s="15"/>
      <c r="F109" s="15"/>
      <c r="G109" s="15"/>
      <c r="H109" s="15"/>
      <c r="I109" s="15"/>
      <c r="J109" s="12">
        <f>J105+J106+J107+J108</f>
        <v>1459196.13</v>
      </c>
      <c r="K109" s="12">
        <f>K105+K106+K107+K108</f>
        <v>720000</v>
      </c>
      <c r="L109" s="12">
        <f>L105+L106+L107+L108</f>
        <v>990000</v>
      </c>
      <c r="M109" s="12">
        <f>M105+M106+M107+M108</f>
        <v>990000</v>
      </c>
      <c r="N109" s="12">
        <f>N105+N106+N107+N108</f>
        <v>990000</v>
      </c>
    </row>
    <row r="110" spans="3:14" ht="33.75" customHeight="1">
      <c r="C110" s="27" t="s">
        <v>56</v>
      </c>
      <c r="D110" s="24" t="s">
        <v>25</v>
      </c>
      <c r="E110" s="15"/>
      <c r="F110" s="15"/>
      <c r="G110" s="15"/>
      <c r="H110" s="15"/>
      <c r="I110" s="15"/>
      <c r="J110" s="12"/>
      <c r="K110" s="12"/>
      <c r="L110" s="12"/>
      <c r="M110" s="12"/>
      <c r="N110" s="12"/>
    </row>
    <row r="111" spans="3:14">
      <c r="C111" s="28"/>
      <c r="D111" s="4" t="s">
        <v>17</v>
      </c>
      <c r="E111" s="15"/>
      <c r="F111" s="15"/>
      <c r="G111" s="15"/>
      <c r="H111" s="15"/>
      <c r="I111" s="15"/>
      <c r="J111" s="13">
        <v>0</v>
      </c>
      <c r="K111" s="13">
        <v>0</v>
      </c>
      <c r="L111" s="13">
        <v>0</v>
      </c>
      <c r="M111" s="13">
        <v>0</v>
      </c>
      <c r="N111" s="13">
        <v>0</v>
      </c>
    </row>
    <row r="112" spans="3:14">
      <c r="C112" s="28"/>
      <c r="D112" s="4" t="s">
        <v>1</v>
      </c>
      <c r="E112" s="15"/>
      <c r="F112" s="15"/>
      <c r="G112" s="15"/>
      <c r="H112" s="15"/>
      <c r="I112" s="15"/>
      <c r="J112" s="13">
        <v>0</v>
      </c>
      <c r="K112" s="13">
        <v>0</v>
      </c>
      <c r="L112" s="13">
        <v>0</v>
      </c>
      <c r="M112" s="13">
        <v>0</v>
      </c>
      <c r="N112" s="13">
        <v>0</v>
      </c>
    </row>
    <row r="113" spans="3:15">
      <c r="C113" s="28"/>
      <c r="D113" s="4" t="s">
        <v>2</v>
      </c>
      <c r="E113" s="15">
        <v>921</v>
      </c>
      <c r="F113" s="15">
        <v>21</v>
      </c>
      <c r="G113" s="15">
        <v>0</v>
      </c>
      <c r="H113" s="15">
        <v>17</v>
      </c>
      <c r="I113" s="15">
        <v>81730</v>
      </c>
      <c r="J113" s="13">
        <f>13930037.62-1110468</f>
        <v>12819569.619999999</v>
      </c>
      <c r="K113" s="21">
        <f>2634134.3+3090000+503000</f>
        <v>6227134.2999999998</v>
      </c>
      <c r="L113" s="13">
        <f>4746639.5-58391.48</f>
        <v>4688248.0199999996</v>
      </c>
      <c r="M113" s="13">
        <v>4591732.8099999996</v>
      </c>
      <c r="N113" s="13">
        <v>4560642.08</v>
      </c>
      <c r="O113" s="11"/>
    </row>
    <row r="114" spans="3:15">
      <c r="C114" s="28"/>
      <c r="D114" s="4" t="s">
        <v>0</v>
      </c>
      <c r="E114" s="15"/>
      <c r="F114" s="15"/>
      <c r="G114" s="15"/>
      <c r="H114" s="15"/>
      <c r="I114" s="15"/>
      <c r="J114" s="13">
        <v>0</v>
      </c>
      <c r="K114" s="13">
        <v>0</v>
      </c>
      <c r="L114" s="13">
        <v>0</v>
      </c>
      <c r="M114" s="13">
        <v>0</v>
      </c>
      <c r="N114" s="13">
        <v>0</v>
      </c>
    </row>
    <row r="115" spans="3:15">
      <c r="C115" s="29"/>
      <c r="D115" s="5" t="s">
        <v>3</v>
      </c>
      <c r="E115" s="15"/>
      <c r="F115" s="15"/>
      <c r="G115" s="15"/>
      <c r="H115" s="15"/>
      <c r="I115" s="15"/>
      <c r="J115" s="12">
        <f>J111+J112+J113+J114</f>
        <v>12819569.619999999</v>
      </c>
      <c r="K115" s="12">
        <f>K111+K112+K113+K114</f>
        <v>6227134.2999999998</v>
      </c>
      <c r="L115" s="12">
        <f>L111+L112+L113+L114</f>
        <v>4688248.0199999996</v>
      </c>
      <c r="M115" s="12">
        <f>M111+M112+M113+M114</f>
        <v>4591732.8099999996</v>
      </c>
      <c r="N115" s="12">
        <f>N111+N112+N113+N114</f>
        <v>4560642.08</v>
      </c>
    </row>
    <row r="116" spans="3:15" ht="35.25" customHeight="1">
      <c r="C116" s="27" t="s">
        <v>57</v>
      </c>
      <c r="D116" s="24" t="s">
        <v>70</v>
      </c>
      <c r="E116" s="15"/>
      <c r="F116" s="15"/>
      <c r="G116" s="15"/>
      <c r="H116" s="15"/>
      <c r="I116" s="15"/>
      <c r="J116" s="12"/>
      <c r="K116" s="12"/>
      <c r="L116" s="12"/>
      <c r="M116" s="12"/>
      <c r="N116" s="12"/>
    </row>
    <row r="117" spans="3:15">
      <c r="C117" s="28"/>
      <c r="D117" s="4" t="s">
        <v>17</v>
      </c>
      <c r="E117" s="15"/>
      <c r="F117" s="15"/>
      <c r="G117" s="15"/>
      <c r="H117" s="15"/>
      <c r="I117" s="15"/>
      <c r="J117" s="13">
        <v>0</v>
      </c>
      <c r="K117" s="13">
        <v>0</v>
      </c>
      <c r="L117" s="13">
        <v>0</v>
      </c>
      <c r="M117" s="13">
        <v>0</v>
      </c>
      <c r="N117" s="13">
        <v>0</v>
      </c>
    </row>
    <row r="118" spans="3:15">
      <c r="C118" s="28"/>
      <c r="D118" s="4" t="s">
        <v>1</v>
      </c>
      <c r="E118" s="15"/>
      <c r="F118" s="15"/>
      <c r="G118" s="15"/>
      <c r="H118" s="15"/>
      <c r="I118" s="15"/>
      <c r="J118" s="13">
        <v>0</v>
      </c>
      <c r="K118" s="13">
        <v>0</v>
      </c>
      <c r="L118" s="13">
        <v>0</v>
      </c>
      <c r="M118" s="13">
        <v>0</v>
      </c>
      <c r="N118" s="13">
        <v>0</v>
      </c>
    </row>
    <row r="119" spans="3:15">
      <c r="C119" s="28"/>
      <c r="D119" s="4" t="s">
        <v>2</v>
      </c>
      <c r="E119" s="15">
        <v>921</v>
      </c>
      <c r="F119" s="15">
        <v>21</v>
      </c>
      <c r="G119" s="15">
        <v>0</v>
      </c>
      <c r="H119" s="15">
        <v>18</v>
      </c>
      <c r="I119" s="15">
        <v>82360</v>
      </c>
      <c r="J119" s="13">
        <v>7578</v>
      </c>
      <c r="K119" s="21">
        <v>7258</v>
      </c>
      <c r="L119" s="13">
        <v>7145</v>
      </c>
      <c r="M119" s="13">
        <v>7145</v>
      </c>
      <c r="N119" s="13">
        <v>7145</v>
      </c>
    </row>
    <row r="120" spans="3:15">
      <c r="C120" s="28"/>
      <c r="D120" s="4" t="s">
        <v>0</v>
      </c>
      <c r="E120" s="15"/>
      <c r="F120" s="15"/>
      <c r="G120" s="15"/>
      <c r="H120" s="15"/>
      <c r="I120" s="15"/>
      <c r="J120" s="13">
        <v>0</v>
      </c>
      <c r="K120" s="13">
        <v>0</v>
      </c>
      <c r="L120" s="13">
        <v>0</v>
      </c>
      <c r="M120" s="13">
        <v>0</v>
      </c>
      <c r="N120" s="13">
        <v>0</v>
      </c>
    </row>
    <row r="121" spans="3:15">
      <c r="C121" s="29"/>
      <c r="D121" s="5" t="s">
        <v>3</v>
      </c>
      <c r="E121" s="15"/>
      <c r="F121" s="15"/>
      <c r="G121" s="15"/>
      <c r="H121" s="15"/>
      <c r="I121" s="15"/>
      <c r="J121" s="12">
        <f>J117+J118+J119+J120</f>
        <v>7578</v>
      </c>
      <c r="K121" s="12">
        <f>K117+K118+K119+K120</f>
        <v>7258</v>
      </c>
      <c r="L121" s="12">
        <f>L117+L118+L119+L120</f>
        <v>7145</v>
      </c>
      <c r="M121" s="12">
        <f>M117+M118+M119+M120</f>
        <v>7145</v>
      </c>
      <c r="N121" s="12">
        <f>N117+N118+N119+N120</f>
        <v>7145</v>
      </c>
    </row>
    <row r="122" spans="3:15" ht="47.25" customHeight="1">
      <c r="C122" s="27" t="s">
        <v>58</v>
      </c>
      <c r="D122" s="24" t="s">
        <v>71</v>
      </c>
      <c r="E122" s="15"/>
      <c r="F122" s="15"/>
      <c r="G122" s="15"/>
      <c r="H122" s="15"/>
      <c r="I122" s="15"/>
      <c r="J122" s="12"/>
      <c r="K122" s="12"/>
      <c r="L122" s="12"/>
      <c r="M122" s="12"/>
      <c r="N122" s="12"/>
    </row>
    <row r="123" spans="3:15">
      <c r="C123" s="28"/>
      <c r="D123" s="4" t="s">
        <v>17</v>
      </c>
      <c r="E123" s="15"/>
      <c r="F123" s="15"/>
      <c r="G123" s="15"/>
      <c r="H123" s="15"/>
      <c r="I123" s="15"/>
      <c r="J123" s="13">
        <v>0</v>
      </c>
      <c r="K123" s="13">
        <v>0</v>
      </c>
      <c r="L123" s="13">
        <v>0</v>
      </c>
      <c r="M123" s="13">
        <v>0</v>
      </c>
      <c r="N123" s="13">
        <v>0</v>
      </c>
    </row>
    <row r="124" spans="3:15">
      <c r="C124" s="28"/>
      <c r="D124" s="4" t="s">
        <v>1</v>
      </c>
      <c r="E124" s="15"/>
      <c r="F124" s="15"/>
      <c r="G124" s="15"/>
      <c r="H124" s="15"/>
      <c r="I124" s="15"/>
      <c r="J124" s="13">
        <v>0</v>
      </c>
      <c r="K124" s="13">
        <v>0</v>
      </c>
      <c r="L124" s="13">
        <v>0</v>
      </c>
      <c r="M124" s="13">
        <v>0</v>
      </c>
      <c r="N124" s="13">
        <v>0</v>
      </c>
    </row>
    <row r="125" spans="3:15">
      <c r="C125" s="28"/>
      <c r="D125" s="4" t="s">
        <v>2</v>
      </c>
      <c r="E125" s="15">
        <v>921</v>
      </c>
      <c r="F125" s="15">
        <v>21</v>
      </c>
      <c r="G125" s="15">
        <v>0</v>
      </c>
      <c r="H125" s="15">
        <v>19</v>
      </c>
      <c r="I125" s="15">
        <v>82300</v>
      </c>
      <c r="J125" s="13">
        <v>7578</v>
      </c>
      <c r="K125" s="21">
        <v>7258</v>
      </c>
      <c r="L125" s="13">
        <v>7145</v>
      </c>
      <c r="M125" s="13">
        <v>7145</v>
      </c>
      <c r="N125" s="13">
        <v>7145</v>
      </c>
    </row>
    <row r="126" spans="3:15">
      <c r="C126" s="28"/>
      <c r="D126" s="4" t="s">
        <v>0</v>
      </c>
      <c r="E126" s="15"/>
      <c r="F126" s="15"/>
      <c r="G126" s="15"/>
      <c r="H126" s="15"/>
      <c r="I126" s="15"/>
      <c r="J126" s="13">
        <v>0</v>
      </c>
      <c r="K126" s="13">
        <v>0</v>
      </c>
      <c r="L126" s="13">
        <v>0</v>
      </c>
      <c r="M126" s="13">
        <v>0</v>
      </c>
      <c r="N126" s="13">
        <v>0</v>
      </c>
    </row>
    <row r="127" spans="3:15">
      <c r="C127" s="29"/>
      <c r="D127" s="5" t="s">
        <v>3</v>
      </c>
      <c r="E127" s="15"/>
      <c r="F127" s="15"/>
      <c r="G127" s="15"/>
      <c r="H127" s="15"/>
      <c r="I127" s="15"/>
      <c r="J127" s="12">
        <f>J123+J124+J125+J126</f>
        <v>7578</v>
      </c>
      <c r="K127" s="12">
        <f>K123+K124+K125+K126</f>
        <v>7258</v>
      </c>
      <c r="L127" s="12">
        <f>L123+L124+L125+L126</f>
        <v>7145</v>
      </c>
      <c r="M127" s="12">
        <f>M123+M124+M125+M126</f>
        <v>7145</v>
      </c>
      <c r="N127" s="12">
        <f>N123+N124+N125+N126</f>
        <v>7145</v>
      </c>
    </row>
    <row r="128" spans="3:15" ht="49.5" customHeight="1">
      <c r="C128" s="27" t="s">
        <v>59</v>
      </c>
      <c r="D128" s="25" t="s">
        <v>29</v>
      </c>
      <c r="E128" s="15"/>
      <c r="F128" s="15"/>
      <c r="G128" s="15"/>
      <c r="H128" s="15"/>
      <c r="I128" s="15"/>
      <c r="J128" s="12"/>
      <c r="K128" s="12"/>
      <c r="L128" s="12"/>
      <c r="M128" s="12"/>
      <c r="N128" s="12"/>
    </row>
    <row r="129" spans="3:14">
      <c r="C129" s="28"/>
      <c r="D129" s="4" t="s">
        <v>17</v>
      </c>
      <c r="E129" s="15"/>
      <c r="F129" s="15"/>
      <c r="G129" s="15"/>
      <c r="H129" s="15"/>
      <c r="I129" s="15"/>
      <c r="J129" s="13">
        <v>0</v>
      </c>
      <c r="K129" s="13">
        <v>0</v>
      </c>
      <c r="L129" s="13">
        <v>0</v>
      </c>
      <c r="M129" s="13">
        <v>0</v>
      </c>
      <c r="N129" s="13">
        <v>0</v>
      </c>
    </row>
    <row r="130" spans="3:14">
      <c r="C130" s="28"/>
      <c r="D130" s="4" t="s">
        <v>1</v>
      </c>
      <c r="E130" s="15"/>
      <c r="F130" s="15"/>
      <c r="G130" s="15"/>
      <c r="H130" s="15"/>
      <c r="I130" s="15"/>
      <c r="J130" s="13">
        <v>0</v>
      </c>
      <c r="K130" s="13">
        <v>0</v>
      </c>
      <c r="L130" s="13">
        <v>0</v>
      </c>
      <c r="M130" s="13">
        <v>0</v>
      </c>
      <c r="N130" s="13">
        <v>0</v>
      </c>
    </row>
    <row r="131" spans="3:14">
      <c r="C131" s="28"/>
      <c r="D131" s="4" t="s">
        <v>2</v>
      </c>
      <c r="E131" s="15">
        <v>921</v>
      </c>
      <c r="F131" s="15">
        <v>21</v>
      </c>
      <c r="G131" s="15">
        <v>0</v>
      </c>
      <c r="H131" s="15">
        <v>20</v>
      </c>
      <c r="I131" s="15">
        <v>82450</v>
      </c>
      <c r="J131" s="13">
        <v>39985.919999999998</v>
      </c>
      <c r="K131" s="21">
        <v>42019</v>
      </c>
      <c r="L131" s="13">
        <v>43291</v>
      </c>
      <c r="M131" s="13">
        <v>43291</v>
      </c>
      <c r="N131" s="13">
        <v>43291</v>
      </c>
    </row>
    <row r="132" spans="3:14">
      <c r="C132" s="28"/>
      <c r="D132" s="4" t="s">
        <v>0</v>
      </c>
      <c r="E132" s="15"/>
      <c r="F132" s="15"/>
      <c r="G132" s="15"/>
      <c r="H132" s="15"/>
      <c r="I132" s="15"/>
      <c r="J132" s="13">
        <v>0</v>
      </c>
      <c r="K132" s="13">
        <v>0</v>
      </c>
      <c r="L132" s="13">
        <v>0</v>
      </c>
      <c r="M132" s="13">
        <v>0</v>
      </c>
      <c r="N132" s="13">
        <v>0</v>
      </c>
    </row>
    <row r="133" spans="3:14">
      <c r="C133" s="29"/>
      <c r="D133" s="5" t="s">
        <v>3</v>
      </c>
      <c r="E133" s="15"/>
      <c r="F133" s="15"/>
      <c r="G133" s="15"/>
      <c r="H133" s="15"/>
      <c r="I133" s="15"/>
      <c r="J133" s="12">
        <f>J129+J130+J131+J132</f>
        <v>39985.919999999998</v>
      </c>
      <c r="K133" s="12">
        <f>K129+K130+K131+K132</f>
        <v>42019</v>
      </c>
      <c r="L133" s="12">
        <f>L129+L130+L131+L132</f>
        <v>43291</v>
      </c>
      <c r="M133" s="12">
        <f>M129+M130+M131+M132</f>
        <v>43291</v>
      </c>
      <c r="N133" s="12">
        <f>N129+N130+N131+N132</f>
        <v>43291</v>
      </c>
    </row>
    <row r="134" spans="3:14" ht="94.5">
      <c r="C134" s="27" t="s">
        <v>60</v>
      </c>
      <c r="D134" s="25" t="s">
        <v>37</v>
      </c>
      <c r="E134" s="15"/>
      <c r="F134" s="15"/>
      <c r="G134" s="15"/>
      <c r="H134" s="15"/>
      <c r="I134" s="15"/>
      <c r="J134" s="12"/>
      <c r="K134" s="12"/>
      <c r="L134" s="12"/>
      <c r="M134" s="12"/>
      <c r="N134" s="12"/>
    </row>
    <row r="135" spans="3:14">
      <c r="C135" s="28"/>
      <c r="D135" s="4" t="s">
        <v>17</v>
      </c>
      <c r="E135" s="15"/>
      <c r="F135" s="15"/>
      <c r="G135" s="15"/>
      <c r="H135" s="15"/>
      <c r="I135" s="15"/>
      <c r="J135" s="13">
        <v>0</v>
      </c>
      <c r="K135" s="13">
        <v>0</v>
      </c>
      <c r="L135" s="13">
        <v>0</v>
      </c>
      <c r="M135" s="13">
        <v>0</v>
      </c>
      <c r="N135" s="13">
        <v>0</v>
      </c>
    </row>
    <row r="136" spans="3:14">
      <c r="C136" s="28"/>
      <c r="D136" s="4" t="s">
        <v>1</v>
      </c>
      <c r="E136" s="15"/>
      <c r="F136" s="15"/>
      <c r="G136" s="15"/>
      <c r="H136" s="15"/>
      <c r="I136" s="15"/>
      <c r="J136" s="13">
        <v>0</v>
      </c>
      <c r="K136" s="13">
        <v>0</v>
      </c>
      <c r="L136" s="13">
        <v>0</v>
      </c>
      <c r="M136" s="13">
        <v>0</v>
      </c>
      <c r="N136" s="13">
        <v>0</v>
      </c>
    </row>
    <row r="137" spans="3:14">
      <c r="C137" s="28"/>
      <c r="D137" s="4" t="s">
        <v>2</v>
      </c>
      <c r="E137" s="15">
        <v>921</v>
      </c>
      <c r="F137" s="15">
        <v>21</v>
      </c>
      <c r="G137" s="15">
        <v>0</v>
      </c>
      <c r="H137" s="15">
        <v>21</v>
      </c>
      <c r="I137" s="15">
        <v>84400</v>
      </c>
      <c r="J137" s="13">
        <v>600</v>
      </c>
      <c r="K137" s="21">
        <v>16691</v>
      </c>
      <c r="L137" s="13">
        <v>29337</v>
      </c>
      <c r="M137" s="13">
        <v>29337</v>
      </c>
      <c r="N137" s="13">
        <v>29337</v>
      </c>
    </row>
    <row r="138" spans="3:14">
      <c r="C138" s="28"/>
      <c r="D138" s="4" t="s">
        <v>0</v>
      </c>
      <c r="E138" s="15"/>
      <c r="F138" s="15"/>
      <c r="G138" s="15"/>
      <c r="H138" s="15"/>
      <c r="I138" s="15"/>
      <c r="J138" s="13">
        <v>0</v>
      </c>
      <c r="K138" s="13">
        <v>0</v>
      </c>
      <c r="L138" s="13">
        <v>0</v>
      </c>
      <c r="M138" s="13">
        <v>0</v>
      </c>
      <c r="N138" s="13">
        <v>0</v>
      </c>
    </row>
    <row r="139" spans="3:14">
      <c r="C139" s="29"/>
      <c r="D139" s="5" t="s">
        <v>3</v>
      </c>
      <c r="E139" s="15"/>
      <c r="F139" s="15"/>
      <c r="G139" s="15"/>
      <c r="H139" s="15"/>
      <c r="I139" s="15"/>
      <c r="J139" s="12">
        <f>J135+J136+J137+J138</f>
        <v>600</v>
      </c>
      <c r="K139" s="12">
        <f>K135+K136+K137+K138</f>
        <v>16691</v>
      </c>
      <c r="L139" s="12">
        <f>L135+L136+L137+L138</f>
        <v>29337</v>
      </c>
      <c r="M139" s="12">
        <f>M135+M136+M137+M138</f>
        <v>29337</v>
      </c>
      <c r="N139" s="12">
        <f>N135+N136+N137+N138</f>
        <v>29337</v>
      </c>
    </row>
    <row r="140" spans="3:14" ht="64.5" customHeight="1">
      <c r="C140" s="27" t="s">
        <v>61</v>
      </c>
      <c r="D140" s="26" t="s">
        <v>40</v>
      </c>
      <c r="E140" s="15"/>
      <c r="F140" s="15"/>
      <c r="G140" s="15"/>
      <c r="H140" s="15"/>
      <c r="I140" s="15"/>
      <c r="J140" s="12"/>
      <c r="K140" s="12"/>
      <c r="L140" s="12"/>
      <c r="M140" s="12"/>
      <c r="N140" s="12"/>
    </row>
    <row r="141" spans="3:14">
      <c r="C141" s="28"/>
      <c r="D141" s="4" t="s">
        <v>17</v>
      </c>
      <c r="E141" s="18"/>
      <c r="F141" s="18"/>
      <c r="G141" s="18"/>
      <c r="H141" s="18"/>
      <c r="I141" s="18"/>
      <c r="J141" s="13">
        <v>0</v>
      </c>
      <c r="K141" s="13">
        <v>0</v>
      </c>
      <c r="L141" s="13">
        <v>0</v>
      </c>
      <c r="M141" s="13">
        <v>0</v>
      </c>
      <c r="N141" s="13">
        <v>0</v>
      </c>
    </row>
    <row r="142" spans="3:14">
      <c r="C142" s="28"/>
      <c r="D142" s="4" t="s">
        <v>1</v>
      </c>
      <c r="E142" s="17"/>
      <c r="F142" s="17"/>
      <c r="G142" s="17"/>
      <c r="H142" s="17"/>
      <c r="I142" s="17"/>
      <c r="J142" s="13">
        <v>0</v>
      </c>
      <c r="K142" s="13">
        <v>0</v>
      </c>
      <c r="L142" s="13">
        <v>0</v>
      </c>
      <c r="M142" s="13">
        <v>0</v>
      </c>
      <c r="N142" s="13">
        <v>0</v>
      </c>
    </row>
    <row r="143" spans="3:14">
      <c r="C143" s="28"/>
      <c r="D143" s="4" t="s">
        <v>2</v>
      </c>
      <c r="E143" s="20">
        <v>921</v>
      </c>
      <c r="F143" s="20">
        <v>21</v>
      </c>
      <c r="G143" s="20">
        <v>0</v>
      </c>
      <c r="H143" s="20">
        <v>17</v>
      </c>
      <c r="I143" s="20">
        <v>81680</v>
      </c>
      <c r="J143" s="21">
        <v>689437.93</v>
      </c>
      <c r="K143" s="13">
        <f>7780200+874733.17-570148+45644-2042100</f>
        <v>6088329.1699999999</v>
      </c>
      <c r="L143" s="13">
        <v>3820064</v>
      </c>
      <c r="M143" s="13">
        <v>4679650</v>
      </c>
      <c r="N143" s="13">
        <v>4643176</v>
      </c>
    </row>
    <row r="144" spans="3:14">
      <c r="C144" s="28"/>
      <c r="D144" s="4" t="s">
        <v>0</v>
      </c>
      <c r="E144" s="19"/>
      <c r="F144" s="19"/>
      <c r="G144" s="19"/>
      <c r="H144" s="19"/>
      <c r="I144" s="19"/>
      <c r="J144" s="13">
        <v>0</v>
      </c>
      <c r="K144" s="13">
        <v>0</v>
      </c>
      <c r="L144" s="13">
        <v>0</v>
      </c>
      <c r="M144" s="13">
        <v>0</v>
      </c>
      <c r="N144" s="13">
        <v>0</v>
      </c>
    </row>
    <row r="145" spans="3:14">
      <c r="C145" s="29"/>
      <c r="D145" s="5" t="s">
        <v>3</v>
      </c>
      <c r="E145" s="19"/>
      <c r="F145" s="19"/>
      <c r="G145" s="19"/>
      <c r="H145" s="19"/>
      <c r="I145" s="19"/>
      <c r="J145" s="12">
        <f>J141+J142+J143+J144</f>
        <v>689437.93</v>
      </c>
      <c r="K145" s="12">
        <f>K141+K142+K143+K144</f>
        <v>6088329.1699999999</v>
      </c>
      <c r="L145" s="12">
        <f>L141+L142+L143+L144</f>
        <v>3820064</v>
      </c>
      <c r="M145" s="12">
        <f>M141+M142+M143+M144</f>
        <v>4679650</v>
      </c>
      <c r="N145" s="12">
        <f>N141+N142+N143+N144</f>
        <v>4643176</v>
      </c>
    </row>
    <row r="146" spans="3:14" ht="57" customHeight="1">
      <c r="C146" s="27" t="s">
        <v>62</v>
      </c>
      <c r="D146" s="25" t="s">
        <v>41</v>
      </c>
      <c r="E146" s="19"/>
      <c r="F146" s="19"/>
      <c r="G146" s="19"/>
      <c r="H146" s="19"/>
      <c r="I146" s="19"/>
      <c r="J146" s="12"/>
      <c r="K146" s="12"/>
      <c r="L146" s="12"/>
      <c r="M146" s="12"/>
      <c r="N146" s="12"/>
    </row>
    <row r="147" spans="3:14">
      <c r="C147" s="28"/>
      <c r="D147" s="4" t="s">
        <v>17</v>
      </c>
      <c r="E147" s="15"/>
      <c r="F147" s="15"/>
      <c r="G147" s="15"/>
      <c r="H147" s="15"/>
      <c r="I147" s="15"/>
      <c r="J147" s="13">
        <v>0</v>
      </c>
      <c r="K147" s="13">
        <v>0</v>
      </c>
      <c r="L147" s="13">
        <v>0</v>
      </c>
      <c r="M147" s="13">
        <v>0</v>
      </c>
      <c r="N147" s="13">
        <v>0</v>
      </c>
    </row>
    <row r="148" spans="3:14">
      <c r="C148" s="28"/>
      <c r="D148" s="4" t="s">
        <v>1</v>
      </c>
      <c r="E148" s="15"/>
      <c r="F148" s="15"/>
      <c r="G148" s="15"/>
      <c r="H148" s="15"/>
      <c r="I148" s="15"/>
      <c r="J148" s="13">
        <v>0</v>
      </c>
      <c r="K148" s="13">
        <v>0</v>
      </c>
      <c r="L148" s="13">
        <v>0</v>
      </c>
      <c r="M148" s="13">
        <v>0</v>
      </c>
      <c r="N148" s="13">
        <v>0</v>
      </c>
    </row>
    <row r="149" spans="3:14">
      <c r="C149" s="28"/>
      <c r="D149" s="4" t="s">
        <v>2</v>
      </c>
      <c r="E149" s="20">
        <v>921</v>
      </c>
      <c r="F149" s="20">
        <v>21</v>
      </c>
      <c r="G149" s="20">
        <v>0</v>
      </c>
      <c r="H149" s="20">
        <v>23</v>
      </c>
      <c r="I149" s="20">
        <v>80920</v>
      </c>
      <c r="J149" s="13">
        <v>287306.94</v>
      </c>
      <c r="K149" s="21">
        <v>100000</v>
      </c>
      <c r="L149" s="13">
        <v>100000</v>
      </c>
      <c r="M149" s="13">
        <v>100000</v>
      </c>
      <c r="N149" s="13">
        <v>100000</v>
      </c>
    </row>
    <row r="150" spans="3:14">
      <c r="C150" s="28"/>
      <c r="D150" s="4" t="s">
        <v>0</v>
      </c>
      <c r="E150" s="15"/>
      <c r="F150" s="15"/>
      <c r="G150" s="15"/>
      <c r="H150" s="15"/>
      <c r="I150" s="15"/>
      <c r="J150" s="13">
        <v>0</v>
      </c>
      <c r="K150" s="13">
        <v>0</v>
      </c>
      <c r="L150" s="13">
        <v>0</v>
      </c>
      <c r="M150" s="13">
        <v>0</v>
      </c>
      <c r="N150" s="13">
        <v>0</v>
      </c>
    </row>
    <row r="151" spans="3:14">
      <c r="C151" s="29"/>
      <c r="D151" s="5" t="s">
        <v>3</v>
      </c>
      <c r="E151" s="15"/>
      <c r="F151" s="15"/>
      <c r="G151" s="15"/>
      <c r="H151" s="15"/>
      <c r="I151" s="15"/>
      <c r="J151" s="12">
        <f>J147+J148+J149+J150</f>
        <v>287306.94</v>
      </c>
      <c r="K151" s="12">
        <f>K147+K148+K149+K150</f>
        <v>100000</v>
      </c>
      <c r="L151" s="12">
        <f>L147+L148+L149+L150</f>
        <v>100000</v>
      </c>
      <c r="M151" s="12">
        <f>M147+M148+M149+M150</f>
        <v>100000</v>
      </c>
      <c r="N151" s="12">
        <f>N147+N148+N149+N150</f>
        <v>100000</v>
      </c>
    </row>
    <row r="152" spans="3:14" ht="18" customHeight="1">
      <c r="C152" s="27" t="s">
        <v>65</v>
      </c>
      <c r="D152" s="26" t="s">
        <v>42</v>
      </c>
      <c r="E152" s="15"/>
      <c r="F152" s="15"/>
      <c r="G152" s="15"/>
      <c r="H152" s="15"/>
      <c r="I152" s="15"/>
      <c r="J152" s="12"/>
      <c r="K152" s="12"/>
      <c r="L152" s="12"/>
      <c r="M152" s="12"/>
      <c r="N152" s="12"/>
    </row>
    <row r="153" spans="3:14" ht="18" customHeight="1">
      <c r="C153" s="28"/>
      <c r="D153" s="4" t="s">
        <v>17</v>
      </c>
      <c r="E153" s="18"/>
      <c r="F153" s="18"/>
      <c r="G153" s="18"/>
      <c r="H153" s="18"/>
      <c r="I153" s="18"/>
      <c r="J153" s="13">
        <v>0</v>
      </c>
      <c r="K153" s="13">
        <v>0</v>
      </c>
      <c r="L153" s="13">
        <v>0</v>
      </c>
      <c r="M153" s="13">
        <v>0</v>
      </c>
      <c r="N153" s="13">
        <v>0</v>
      </c>
    </row>
    <row r="154" spans="3:14" ht="18" customHeight="1">
      <c r="C154" s="28"/>
      <c r="D154" s="4" t="s">
        <v>1</v>
      </c>
      <c r="E154" s="17"/>
      <c r="F154" s="17"/>
      <c r="G154" s="17"/>
      <c r="H154" s="17"/>
      <c r="I154" s="17"/>
      <c r="J154" s="13">
        <v>0</v>
      </c>
      <c r="K154" s="13">
        <v>0</v>
      </c>
      <c r="L154" s="13">
        <v>0</v>
      </c>
      <c r="M154" s="13">
        <v>0</v>
      </c>
      <c r="N154" s="13">
        <v>0</v>
      </c>
    </row>
    <row r="155" spans="3:14" ht="18" customHeight="1">
      <c r="C155" s="28"/>
      <c r="D155" s="4" t="s">
        <v>2</v>
      </c>
      <c r="E155" s="20">
        <v>921</v>
      </c>
      <c r="F155" s="20">
        <v>21</v>
      </c>
      <c r="G155" s="20">
        <v>0</v>
      </c>
      <c r="H155" s="20">
        <v>22</v>
      </c>
      <c r="I155" s="20">
        <v>81740</v>
      </c>
      <c r="J155" s="13">
        <v>292734.18</v>
      </c>
      <c r="K155" s="13">
        <v>51920.14</v>
      </c>
      <c r="L155" s="13">
        <v>58391.48</v>
      </c>
      <c r="M155" s="13">
        <v>0</v>
      </c>
      <c r="N155" s="13">
        <v>0</v>
      </c>
    </row>
    <row r="156" spans="3:14" ht="18" customHeight="1">
      <c r="C156" s="28"/>
      <c r="D156" s="4" t="s">
        <v>0</v>
      </c>
      <c r="E156" s="19"/>
      <c r="F156" s="19"/>
      <c r="G156" s="19"/>
      <c r="H156" s="19"/>
      <c r="I156" s="19"/>
      <c r="J156" s="13">
        <v>0</v>
      </c>
      <c r="K156" s="13">
        <v>0</v>
      </c>
      <c r="L156" s="13">
        <v>0</v>
      </c>
      <c r="M156" s="13">
        <v>0</v>
      </c>
      <c r="N156" s="13">
        <v>0</v>
      </c>
    </row>
    <row r="157" spans="3:14" ht="18" customHeight="1">
      <c r="C157" s="29"/>
      <c r="D157" s="5" t="s">
        <v>3</v>
      </c>
      <c r="E157" s="19"/>
      <c r="F157" s="19"/>
      <c r="G157" s="19"/>
      <c r="H157" s="19"/>
      <c r="I157" s="19"/>
      <c r="J157" s="13">
        <f>J153+J154+J155+J156</f>
        <v>292734.18</v>
      </c>
      <c r="K157" s="13">
        <f>K153+K154+K155+K156</f>
        <v>51920.14</v>
      </c>
      <c r="L157" s="13">
        <f>L153+L154+L155+L156</f>
        <v>58391.48</v>
      </c>
      <c r="M157" s="13">
        <f>M153+M154+M155+M156</f>
        <v>0</v>
      </c>
      <c r="N157" s="13"/>
    </row>
    <row r="158" spans="3:14" ht="111.75" customHeight="1">
      <c r="C158" s="27" t="s">
        <v>74</v>
      </c>
      <c r="D158" s="26" t="s">
        <v>75</v>
      </c>
      <c r="E158" s="15"/>
      <c r="F158" s="15"/>
      <c r="G158" s="15"/>
      <c r="H158" s="15"/>
      <c r="I158" s="15"/>
      <c r="J158" s="12"/>
      <c r="K158" s="12"/>
      <c r="L158" s="12"/>
      <c r="M158" s="12"/>
      <c r="N158" s="12"/>
    </row>
    <row r="159" spans="3:14">
      <c r="C159" s="28"/>
      <c r="D159" s="4" t="s">
        <v>17</v>
      </c>
      <c r="E159" s="18"/>
      <c r="F159" s="18"/>
      <c r="G159" s="18"/>
      <c r="H159" s="18"/>
      <c r="I159" s="18"/>
      <c r="J159" s="13">
        <v>0</v>
      </c>
      <c r="K159" s="13">
        <v>0</v>
      </c>
      <c r="L159" s="13">
        <v>0</v>
      </c>
      <c r="M159" s="13">
        <v>0</v>
      </c>
      <c r="N159" s="13">
        <v>0</v>
      </c>
    </row>
    <row r="160" spans="3:14">
      <c r="C160" s="28"/>
      <c r="D160" s="4" t="s">
        <v>1</v>
      </c>
      <c r="E160" s="17"/>
      <c r="F160" s="17"/>
      <c r="G160" s="17"/>
      <c r="H160" s="17"/>
      <c r="I160" s="17"/>
      <c r="J160" s="13">
        <v>0</v>
      </c>
      <c r="K160" s="13">
        <v>0</v>
      </c>
      <c r="L160" s="13">
        <v>0</v>
      </c>
      <c r="M160" s="13">
        <v>0</v>
      </c>
      <c r="N160" s="13">
        <v>0</v>
      </c>
    </row>
    <row r="161" spans="3:14">
      <c r="C161" s="28"/>
      <c r="D161" s="4" t="s">
        <v>2</v>
      </c>
      <c r="E161" s="20">
        <v>921</v>
      </c>
      <c r="F161" s="20">
        <v>21</v>
      </c>
      <c r="G161" s="20">
        <v>0</v>
      </c>
      <c r="H161" s="20">
        <v>24</v>
      </c>
      <c r="I161" s="20">
        <v>84260</v>
      </c>
      <c r="J161" s="13">
        <v>0</v>
      </c>
      <c r="K161" s="13">
        <v>0</v>
      </c>
      <c r="L161" s="13">
        <v>4832856</v>
      </c>
      <c r="M161" s="13">
        <v>0</v>
      </c>
      <c r="N161" s="13">
        <v>0</v>
      </c>
    </row>
    <row r="162" spans="3:14">
      <c r="C162" s="28"/>
      <c r="D162" s="4" t="s">
        <v>0</v>
      </c>
      <c r="E162" s="19"/>
      <c r="F162" s="19"/>
      <c r="G162" s="19"/>
      <c r="H162" s="19"/>
      <c r="I162" s="19"/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3:14">
      <c r="C163" s="29"/>
      <c r="D163" s="5" t="s">
        <v>3</v>
      </c>
      <c r="E163" s="19"/>
      <c r="F163" s="19"/>
      <c r="G163" s="19"/>
      <c r="H163" s="19"/>
      <c r="I163" s="19"/>
      <c r="J163" s="13">
        <f>J159+J160+J161+J162</f>
        <v>0</v>
      </c>
      <c r="K163" s="13">
        <f>K159+K160+K161+K162</f>
        <v>0</v>
      </c>
      <c r="L163" s="13">
        <f>L159+L160+L161+L162</f>
        <v>4832856</v>
      </c>
      <c r="M163" s="13">
        <f>M159+M160+M161+M162</f>
        <v>0</v>
      </c>
      <c r="N163" s="13"/>
    </row>
  </sheetData>
  <autoFilter ref="D6:N73">
    <filterColumn colId="7" showButton="0"/>
  </autoFilter>
  <mergeCells count="34">
    <mergeCell ref="C158:C163"/>
    <mergeCell ref="C152:C157"/>
    <mergeCell ref="C110:C115"/>
    <mergeCell ref="C116:C121"/>
    <mergeCell ref="C122:C127"/>
    <mergeCell ref="C128:C133"/>
    <mergeCell ref="C134:C139"/>
    <mergeCell ref="C140:C145"/>
    <mergeCell ref="J1:N1"/>
    <mergeCell ref="C6:C7"/>
    <mergeCell ref="J2:N2"/>
    <mergeCell ref="D3:N3"/>
    <mergeCell ref="D4:N5"/>
    <mergeCell ref="D6:D7"/>
    <mergeCell ref="J6:N6"/>
    <mergeCell ref="E6:I6"/>
    <mergeCell ref="C104:C109"/>
    <mergeCell ref="C26:C31"/>
    <mergeCell ref="C98:C103"/>
    <mergeCell ref="C146:C151"/>
    <mergeCell ref="C62:C67"/>
    <mergeCell ref="C56:C61"/>
    <mergeCell ref="C32:C37"/>
    <mergeCell ref="C86:C91"/>
    <mergeCell ref="C92:C97"/>
    <mergeCell ref="C80:C85"/>
    <mergeCell ref="C74:C79"/>
    <mergeCell ref="C68:C73"/>
    <mergeCell ref="C50:C55"/>
    <mergeCell ref="C14:C19"/>
    <mergeCell ref="C8:C13"/>
    <mergeCell ref="C38:C43"/>
    <mergeCell ref="C44:C49"/>
    <mergeCell ref="C20:C25"/>
  </mergeCells>
  <phoneticPr fontId="3" type="noConversion"/>
  <pageMargins left="0.43307086614173229" right="0.19685039370078741" top="0.27559055118110237" bottom="0.38" header="0.19685039370078741" footer="0.39370078740157483"/>
  <pageSetup paperSize="9" scale="75" fitToHeight="0" orientation="landscape" r:id="rId1"/>
  <headerFooter alignWithMargins="0">
    <oddFooter>&amp;C&amp;P</oddFooter>
  </headerFooter>
  <rowBreaks count="8" manualBreakCount="8">
    <brk id="19" max="13" man="1"/>
    <brk id="37" max="13" man="1"/>
    <brk id="55" max="13" man="1"/>
    <brk id="73" max="13" man="1"/>
    <brk id="91" max="13" man="1"/>
    <brk id="109" max="13" man="1"/>
    <brk id="127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2021-04-30T12:06:37Z</cp:lastPrinted>
  <dcterms:created xsi:type="dcterms:W3CDTF">2011-06-15T13:58:56Z</dcterms:created>
  <dcterms:modified xsi:type="dcterms:W3CDTF">2021-08-24T11:45:53Z</dcterms:modified>
</cp:coreProperties>
</file>