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Print_Titles" localSheetId="0">Table1!$4:$6</definedName>
    <definedName name="_xlnm.Print_Area" localSheetId="0">Table1!$A$1:$M$176</definedName>
  </definedNames>
  <calcPr calcId="125725"/>
</workbook>
</file>

<file path=xl/calcChain.xml><?xml version="1.0" encoding="utf-8"?>
<calcChain xmlns="http://schemas.openxmlformats.org/spreadsheetml/2006/main">
  <c r="K100" i="1"/>
  <c r="K38"/>
  <c r="K42" s="1"/>
  <c r="K87"/>
  <c r="J136"/>
  <c r="K64"/>
  <c r="K9" s="1"/>
  <c r="J160"/>
  <c r="J166" s="1"/>
  <c r="J170" s="1"/>
  <c r="J38"/>
  <c r="J14" s="1"/>
  <c r="J62"/>
  <c r="J100"/>
  <c r="J87" s="1"/>
  <c r="J92" s="1"/>
  <c r="J112"/>
  <c r="J148"/>
  <c r="K112"/>
  <c r="K142"/>
  <c r="K146" s="1"/>
  <c r="K154"/>
  <c r="K148" s="1"/>
  <c r="K152" s="1"/>
  <c r="I14"/>
  <c r="I8" s="1"/>
  <c r="I62"/>
  <c r="I87"/>
  <c r="I112"/>
  <c r="I116" s="1"/>
  <c r="I136"/>
  <c r="I148"/>
  <c r="L14"/>
  <c r="L8" s="1"/>
  <c r="L12" s="1"/>
  <c r="L62"/>
  <c r="L67" s="1"/>
  <c r="L87"/>
  <c r="L112"/>
  <c r="L136"/>
  <c r="L140" s="1"/>
  <c r="L154"/>
  <c r="L148" s="1"/>
  <c r="L152" s="1"/>
  <c r="M14"/>
  <c r="M18" s="1"/>
  <c r="M87"/>
  <c r="M112"/>
  <c r="M116" s="1"/>
  <c r="M136"/>
  <c r="M8"/>
  <c r="J64"/>
  <c r="J107"/>
  <c r="J89"/>
  <c r="J9" s="1"/>
  <c r="J113"/>
  <c r="J17"/>
  <c r="J85"/>
  <c r="J66" s="1"/>
  <c r="J11" s="1"/>
  <c r="J115"/>
  <c r="J139"/>
  <c r="K89"/>
  <c r="K113"/>
  <c r="K17"/>
  <c r="K66"/>
  <c r="K115"/>
  <c r="K139"/>
  <c r="K11"/>
  <c r="I64"/>
  <c r="I15" s="1"/>
  <c r="I9" s="1"/>
  <c r="I89"/>
  <c r="I113"/>
  <c r="I17"/>
  <c r="I11" s="1"/>
  <c r="I85"/>
  <c r="I66"/>
  <c r="I115"/>
  <c r="I139"/>
  <c r="L64"/>
  <c r="L89"/>
  <c r="L113"/>
  <c r="L9"/>
  <c r="L17"/>
  <c r="L11" s="1"/>
  <c r="L85"/>
  <c r="L66" s="1"/>
  <c r="L115"/>
  <c r="L116" s="1"/>
  <c r="L139"/>
  <c r="M113"/>
  <c r="M9" s="1"/>
  <c r="M115"/>
  <c r="M139"/>
  <c r="M11"/>
  <c r="M140"/>
  <c r="M146"/>
  <c r="K116"/>
  <c r="M104"/>
  <c r="M92"/>
  <c r="J36"/>
  <c r="K36"/>
  <c r="L36"/>
  <c r="M36"/>
  <c r="L60"/>
  <c r="M30"/>
  <c r="L42"/>
  <c r="M42"/>
  <c r="L48"/>
  <c r="M48"/>
  <c r="K48"/>
  <c r="J106"/>
  <c r="J65"/>
  <c r="L65"/>
  <c r="I65"/>
  <c r="I67" s="1"/>
  <c r="J176"/>
  <c r="K164"/>
  <c r="L164"/>
  <c r="K170"/>
  <c r="L170"/>
  <c r="L158"/>
  <c r="I158"/>
  <c r="J158"/>
  <c r="K65"/>
  <c r="J98"/>
  <c r="J54"/>
  <c r="K176"/>
  <c r="L176"/>
  <c r="J110"/>
  <c r="K110"/>
  <c r="L110"/>
  <c r="I110"/>
  <c r="K85"/>
  <c r="K79"/>
  <c r="L79"/>
  <c r="J79"/>
  <c r="I79"/>
  <c r="J60"/>
  <c r="J42"/>
  <c r="I36"/>
  <c r="K134"/>
  <c r="K128"/>
  <c r="K122"/>
  <c r="K104"/>
  <c r="K92"/>
  <c r="K73"/>
  <c r="K30"/>
  <c r="K24"/>
  <c r="I134"/>
  <c r="J152"/>
  <c r="I152"/>
  <c r="L146"/>
  <c r="J146"/>
  <c r="I146"/>
  <c r="I176"/>
  <c r="L134"/>
  <c r="J134"/>
  <c r="L128"/>
  <c r="J128"/>
  <c r="I128"/>
  <c r="I140"/>
  <c r="L122"/>
  <c r="J122"/>
  <c r="I122"/>
  <c r="L104"/>
  <c r="J104"/>
  <c r="I104"/>
  <c r="I92"/>
  <c r="L73"/>
  <c r="J73"/>
  <c r="I73"/>
  <c r="L30"/>
  <c r="J30"/>
  <c r="I30"/>
  <c r="L24"/>
  <c r="J24"/>
  <c r="I24"/>
  <c r="L92"/>
  <c r="J116"/>
  <c r="J140"/>
  <c r="J164"/>
  <c r="I12" l="1"/>
  <c r="J8"/>
  <c r="J12" s="1"/>
  <c r="J18"/>
  <c r="N9"/>
  <c r="M12"/>
  <c r="J67"/>
  <c r="K136"/>
  <c r="K140" s="1"/>
  <c r="I18"/>
  <c r="L18"/>
  <c r="K14"/>
  <c r="K158"/>
  <c r="K18" l="1"/>
  <c r="K8"/>
  <c r="K12" l="1"/>
  <c r="N12" s="1"/>
  <c r="N8"/>
</calcChain>
</file>

<file path=xl/sharedStrings.xml><?xml version="1.0" encoding="utf-8"?>
<sst xmlns="http://schemas.openxmlformats.org/spreadsheetml/2006/main" count="311" uniqueCount="82">
  <si>
    <t/>
  </si>
  <si>
    <t>№ пп</t>
  </si>
  <si>
    <t>Код бюджетной классификации</t>
  </si>
  <si>
    <t>Объём средств на реализацию, рублей</t>
  </si>
  <si>
    <t>ОМ</t>
  </si>
  <si>
    <t>НР</t>
  </si>
  <si>
    <t>2019 год</t>
  </si>
  <si>
    <t>2021 год</t>
  </si>
  <si>
    <t>1</t>
  </si>
  <si>
    <t>2</t>
  </si>
  <si>
    <t>5</t>
  </si>
  <si>
    <t>средства местных бюджетов</t>
  </si>
  <si>
    <t>внебюджетные средства</t>
  </si>
  <si>
    <t>итого</t>
  </si>
  <si>
    <t>1.</t>
  </si>
  <si>
    <t>1.3.</t>
  </si>
  <si>
    <t>1.1.</t>
  </si>
  <si>
    <t>1.2.</t>
  </si>
  <si>
    <t>Подпрограмма "Комплексное развитие систем коммунальной инфраструктуры Мглинского района"</t>
  </si>
  <si>
    <t>Изготовление проектно - сметной документации, проведение государственной экспертизы, выдача технических условий и согласование проекта, проведение проверки на соответствие требованиям промышленной безопасности по объектам строительства, реконструкции, капитального ремонта  по объектам:</t>
  </si>
  <si>
    <t>Газификация н.п. Архиповка Мглинского района Брянской области</t>
  </si>
  <si>
    <t>Строительство водопроводной сети по ул. Калинина в г. Мглине Брянской области</t>
  </si>
  <si>
    <t>2.</t>
  </si>
  <si>
    <t>Строительство объектов коммунальной инфраструктуры:</t>
  </si>
  <si>
    <t>2.1.</t>
  </si>
  <si>
    <t xml:space="preserve">Обеспечение сохранности автомобильных дорог местного значения и условий безопасности движения по ним: </t>
  </si>
  <si>
    <t>3.1.</t>
  </si>
  <si>
    <t>Ремонт, содержание и обустройство автомобильных дорог местного значения</t>
  </si>
  <si>
    <t>4.1.</t>
  </si>
  <si>
    <t>Строительство источников нецентрализованного водоснабжения (шахтных колодцев)</t>
  </si>
  <si>
    <t>Создание условий для обеспечения потребностей населения района в транспортных услугах:</t>
  </si>
  <si>
    <t>5.1.</t>
  </si>
  <si>
    <t>02</t>
  </si>
  <si>
    <t>МП</t>
  </si>
  <si>
    <t>ППМП</t>
  </si>
  <si>
    <t>поступление из областного             бюджета</t>
  </si>
  <si>
    <t>поступление из федерального бюджета</t>
  </si>
  <si>
    <t>4.2.</t>
  </si>
  <si>
    <t>Проектирование источников нецентрализованного водоснабжения (шахтных колодцев)</t>
  </si>
  <si>
    <t>4.3.</t>
  </si>
  <si>
    <t>Обеспечение градостроительной деятельности</t>
  </si>
  <si>
    <t>6.1.</t>
  </si>
  <si>
    <t>Корректировка схемы территариального планирования Мглинского района</t>
  </si>
  <si>
    <t>Содержание  источников не централизованного водоснабжения  -шахтных колодцев (в том числе: очистка шахтных колодцев,  взятие проб воды, проведение анализа проб воды, выдача заключений по результатам отбора проб воды) в населённых пунктах</t>
  </si>
  <si>
    <t>Строительство, проектирование, ремонт и содержание  источников не централизованного водоснабжения  -шахтных колодцев (в том числе: очистка шахтных колодцев,  взятие проб воды, проведение анализа проб воды, выдача заключений по результатам отбора проб воды) в населённых пунктах</t>
  </si>
  <si>
    <t>Реконструкция водопроводной сети в н.п. Курчичи Мглинского района Брянской области</t>
  </si>
  <si>
    <t>2022 год</t>
  </si>
  <si>
    <t>1.4.</t>
  </si>
  <si>
    <t>1.5.</t>
  </si>
  <si>
    <t>Газификация н.п.Конопаковка Мглинского района Брянской области</t>
  </si>
  <si>
    <t>2.2.</t>
  </si>
  <si>
    <t>2.3.</t>
  </si>
  <si>
    <t>52</t>
  </si>
  <si>
    <t>901</t>
  </si>
  <si>
    <t>S1270</t>
  </si>
  <si>
    <t>3.2.</t>
  </si>
  <si>
    <t>Ремонт автомобильного деревянного моста через реку Ипуть у н.п. Католино Молодьковского сельского поселения Мглинского района Брянской области</t>
  </si>
  <si>
    <t>51</t>
  </si>
  <si>
    <t>S6170</t>
  </si>
  <si>
    <t>00</t>
  </si>
  <si>
    <t>Строительство артезианской скважины по 2-му пер. Ворошилова в г. Мглин Мглинскогорайона Брянской области</t>
  </si>
  <si>
    <t>1.6.</t>
  </si>
  <si>
    <t>3.3.</t>
  </si>
  <si>
    <t>Реализация мероприятий в сфере архитектуры и градостроительства</t>
  </si>
  <si>
    <t>55</t>
  </si>
  <si>
    <t>83310</t>
  </si>
  <si>
    <t>Проверка достоверности расчета ремонт автомобильного деревянного моста через реку Ипуть у н.п. Католино Мглинского района Брянской области</t>
  </si>
  <si>
    <t>7.</t>
  </si>
  <si>
    <t>7.1.</t>
  </si>
  <si>
    <t>7.2.</t>
  </si>
  <si>
    <t>Актуализация схем водоснабжения</t>
  </si>
  <si>
    <t>Реконструкция водопроводной сети в н.п. Новая Романовка Мглинского района Брянской области</t>
  </si>
  <si>
    <t xml:space="preserve"> </t>
  </si>
  <si>
    <t>2020 год</t>
  </si>
  <si>
    <t>x</t>
  </si>
  <si>
    <t>2023 год</t>
  </si>
  <si>
    <t>1.7.</t>
  </si>
  <si>
    <t>ГРБС (РБС)</t>
  </si>
  <si>
    <t>Муниципальная программа, подпрограмма, основное мероприятие (проект(программа)), направление расходов, мероприятие</t>
  </si>
  <si>
    <t xml:space="preserve">Приложение №2 к  постановлению администрации                                                 Мглинского района                                                                                                                   от                                                        №                                                                         Приложение  1 к подпрограмме «Комплексное развитие систем коммунальной  инфраструктуры Мглинского района» муниципальной программы «Строительство и архитектура в Мглинском районе»
</t>
  </si>
  <si>
    <t>Реконструкция водопроводной сети в с. Католино Мглинского района Брянской области</t>
  </si>
  <si>
    <t>Реконструкция водопроводной сети в с.Католино Мглинского района Брянской области</t>
  </si>
</sst>
</file>

<file path=xl/styles.xml><?xml version="1.0" encoding="utf-8"?>
<styleSheet xmlns="http://schemas.openxmlformats.org/spreadsheetml/2006/main">
  <fonts count="7">
    <font>
      <sz val="10"/>
      <color rgb="FF000000"/>
      <name val="Times New Roman"/>
    </font>
    <font>
      <sz val="14"/>
      <color indexed="8"/>
      <name val="Times New Roman"/>
      <family val="1"/>
      <charset val="204"/>
    </font>
    <font>
      <sz val="8"/>
      <name val="Times New Roman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23">
    <xf numFmtId="0" fontId="0" fillId="0" borderId="0" xfId="0" applyFont="1" applyFill="1" applyAlignment="1">
      <alignment vertical="top" wrapText="1"/>
    </xf>
    <xf numFmtId="0" fontId="3" fillId="0" borderId="0" xfId="0" applyFont="1" applyFill="1" applyAlignment="1">
      <alignment vertical="top" wrapText="1"/>
    </xf>
    <xf numFmtId="4" fontId="6" fillId="0" borderId="1" xfId="0" applyNumberFormat="1" applyFont="1" applyFill="1" applyBorder="1" applyAlignment="1">
      <alignment horizontal="center" vertical="center"/>
    </xf>
    <xf numFmtId="4" fontId="0" fillId="0" borderId="0" xfId="0" applyNumberFormat="1" applyFont="1" applyFill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0" fontId="6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top" wrapText="1"/>
    </xf>
    <xf numFmtId="2" fontId="3" fillId="0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N176"/>
  <sheetViews>
    <sheetView tabSelected="1" view="pageBreakPreview" topLeftCell="A58" zoomScale="75" zoomScaleNormal="75" zoomScaleSheetLayoutView="75" workbookViewId="0">
      <selection activeCell="C80" sqref="C80"/>
    </sheetView>
  </sheetViews>
  <sheetFormatPr defaultRowHeight="15.75"/>
  <cols>
    <col min="1" max="1" width="5.5" customWidth="1"/>
    <col min="2" max="2" width="7.33203125" style="1" customWidth="1"/>
    <col min="3" max="3" width="40.33203125" style="1" customWidth="1"/>
    <col min="4" max="4" width="8.6640625" style="1" customWidth="1"/>
    <col min="5" max="5" width="6.5" style="1" customWidth="1"/>
    <col min="6" max="6" width="7" style="1" customWidth="1"/>
    <col min="7" max="7" width="7.5" style="1" customWidth="1"/>
    <col min="8" max="8" width="11.33203125" style="1" customWidth="1"/>
    <col min="9" max="9" width="18.83203125" style="1" customWidth="1"/>
    <col min="10" max="11" width="20.1640625" style="1" customWidth="1"/>
    <col min="12" max="13" width="19.1640625" style="1" customWidth="1"/>
    <col min="14" max="14" width="16" bestFit="1" customWidth="1"/>
  </cols>
  <sheetData>
    <row r="1" spans="2:14" ht="123.75" customHeight="1">
      <c r="J1" s="16" t="s">
        <v>79</v>
      </c>
      <c r="K1" s="16"/>
      <c r="L1" s="16"/>
      <c r="M1" s="16"/>
    </row>
    <row r="2" spans="2:14" ht="45.75" customHeight="1">
      <c r="B2" s="17" t="s">
        <v>72</v>
      </c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2:14" ht="6.75" customHeight="1">
      <c r="B3" s="1" t="s">
        <v>0</v>
      </c>
    </row>
    <row r="4" spans="2:14" ht="27" customHeight="1">
      <c r="B4" s="18" t="s">
        <v>1</v>
      </c>
      <c r="C4" s="18" t="s">
        <v>78</v>
      </c>
      <c r="D4" s="18" t="s">
        <v>2</v>
      </c>
      <c r="E4" s="18"/>
      <c r="F4" s="18"/>
      <c r="G4" s="18"/>
      <c r="H4" s="18"/>
      <c r="I4" s="18" t="s">
        <v>3</v>
      </c>
      <c r="J4" s="18"/>
      <c r="K4" s="18"/>
      <c r="L4" s="18"/>
      <c r="M4" s="18"/>
    </row>
    <row r="5" spans="2:14" ht="71.25" customHeight="1">
      <c r="B5" s="18" t="s">
        <v>0</v>
      </c>
      <c r="C5" s="18" t="s">
        <v>0</v>
      </c>
      <c r="D5" s="4" t="s">
        <v>77</v>
      </c>
      <c r="E5" s="4" t="s">
        <v>33</v>
      </c>
      <c r="F5" s="4" t="s">
        <v>34</v>
      </c>
      <c r="G5" s="4" t="s">
        <v>4</v>
      </c>
      <c r="H5" s="4" t="s">
        <v>5</v>
      </c>
      <c r="I5" s="4" t="s">
        <v>6</v>
      </c>
      <c r="J5" s="4" t="s">
        <v>73</v>
      </c>
      <c r="K5" s="4" t="s">
        <v>7</v>
      </c>
      <c r="L5" s="4" t="s">
        <v>46</v>
      </c>
      <c r="M5" s="4" t="s">
        <v>75</v>
      </c>
    </row>
    <row r="6" spans="2:14" ht="18" customHeight="1">
      <c r="B6" s="5" t="s">
        <v>8</v>
      </c>
      <c r="C6" s="5" t="s">
        <v>9</v>
      </c>
      <c r="D6" s="5">
        <v>3</v>
      </c>
      <c r="E6" s="5">
        <v>4</v>
      </c>
      <c r="F6" s="5">
        <v>5</v>
      </c>
      <c r="G6" s="5">
        <v>6</v>
      </c>
      <c r="H6" s="5">
        <v>7</v>
      </c>
      <c r="I6" s="5">
        <v>8</v>
      </c>
      <c r="J6" s="5">
        <v>9</v>
      </c>
      <c r="K6" s="5">
        <v>10</v>
      </c>
      <c r="L6" s="5">
        <v>11</v>
      </c>
      <c r="M6" s="5">
        <v>12</v>
      </c>
    </row>
    <row r="7" spans="2:14" ht="62.25" customHeight="1">
      <c r="B7" s="15"/>
      <c r="C7" s="6" t="s">
        <v>18</v>
      </c>
      <c r="D7" s="5"/>
      <c r="E7" s="5"/>
      <c r="F7" s="5"/>
      <c r="G7" s="5"/>
      <c r="H7" s="5"/>
      <c r="I7" s="5"/>
      <c r="J7" s="5"/>
      <c r="K7" s="5"/>
      <c r="L7" s="5"/>
      <c r="M7" s="5"/>
    </row>
    <row r="8" spans="2:14">
      <c r="B8" s="15"/>
      <c r="C8" s="7" t="s">
        <v>11</v>
      </c>
      <c r="D8" s="8">
        <v>901</v>
      </c>
      <c r="E8" s="9" t="s">
        <v>32</v>
      </c>
      <c r="F8" s="8">
        <v>5</v>
      </c>
      <c r="G8" s="8" t="s">
        <v>74</v>
      </c>
      <c r="H8" s="8" t="s">
        <v>74</v>
      </c>
      <c r="I8" s="2">
        <f>I14+I62+I87+I112+I136+I148</f>
        <v>19399627.449999999</v>
      </c>
      <c r="J8" s="2">
        <f>J14+J62+J87+J112+J136+J148+J160+J88</f>
        <v>22517434.710000005</v>
      </c>
      <c r="K8" s="2">
        <f>K14+K62+K87+K112+K136+K148+K63</f>
        <v>25977519.210000001</v>
      </c>
      <c r="L8" s="2">
        <f>L14+L62+L87+L112+L136+L148</f>
        <v>19137900</v>
      </c>
      <c r="M8" s="2">
        <f>M14+M62+M87+M112+M136+M148</f>
        <v>18058100</v>
      </c>
      <c r="N8" s="3">
        <f>I8+J8+K8+L8+M8</f>
        <v>105090581.37</v>
      </c>
    </row>
    <row r="9" spans="2:14" ht="31.5">
      <c r="B9" s="15"/>
      <c r="C9" s="7" t="s">
        <v>35</v>
      </c>
      <c r="D9" s="8">
        <v>901</v>
      </c>
      <c r="E9" s="9" t="s">
        <v>32</v>
      </c>
      <c r="F9" s="8">
        <v>5</v>
      </c>
      <c r="G9" s="8" t="s">
        <v>74</v>
      </c>
      <c r="H9" s="8" t="s">
        <v>74</v>
      </c>
      <c r="I9" s="2">
        <f>I15+I64+I89+I113+I137+I149</f>
        <v>0</v>
      </c>
      <c r="J9" s="2">
        <f>J15+J64+J89+J113+J137+J149</f>
        <v>6045874.8600000003</v>
      </c>
      <c r="K9" s="2">
        <f>K15+K64+K89+K113+K137+K149</f>
        <v>6194130.5</v>
      </c>
      <c r="L9" s="2">
        <f>L15+L64+L89+L113+L137+L149</f>
        <v>0</v>
      </c>
      <c r="M9" s="2">
        <f>M15+M64+M89+M113+M137+M149</f>
        <v>0</v>
      </c>
      <c r="N9" s="3">
        <f>I9+J9+K9+L9+M9</f>
        <v>12240005.359999999</v>
      </c>
    </row>
    <row r="10" spans="2:14" ht="31.5">
      <c r="B10" s="15"/>
      <c r="C10" s="7" t="s">
        <v>36</v>
      </c>
      <c r="D10" s="8">
        <v>901</v>
      </c>
      <c r="E10" s="9" t="s">
        <v>32</v>
      </c>
      <c r="F10" s="8">
        <v>5</v>
      </c>
      <c r="G10" s="8" t="s">
        <v>74</v>
      </c>
      <c r="H10" s="8" t="s">
        <v>74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</row>
    <row r="11" spans="2:14">
      <c r="B11" s="15"/>
      <c r="C11" s="7" t="s">
        <v>12</v>
      </c>
      <c r="D11" s="8">
        <v>901</v>
      </c>
      <c r="E11" s="9" t="s">
        <v>32</v>
      </c>
      <c r="F11" s="8">
        <v>5</v>
      </c>
      <c r="G11" s="8" t="s">
        <v>74</v>
      </c>
      <c r="H11" s="8" t="s">
        <v>74</v>
      </c>
      <c r="I11" s="2">
        <f>I17+I66+I115+I91+I139</f>
        <v>0</v>
      </c>
      <c r="J11" s="2">
        <f>J17+J66+J115+J91+J139</f>
        <v>0</v>
      </c>
      <c r="K11" s="2">
        <f>K17+K66+K115+K91+K139</f>
        <v>0</v>
      </c>
      <c r="L11" s="2">
        <f>L17+L66+L115+L91+L139</f>
        <v>0</v>
      </c>
      <c r="M11" s="2">
        <f>M17+M66+M115+M91+M139</f>
        <v>0</v>
      </c>
    </row>
    <row r="12" spans="2:14" ht="18" customHeight="1">
      <c r="B12" s="15"/>
      <c r="C12" s="10" t="s">
        <v>13</v>
      </c>
      <c r="D12" s="11"/>
      <c r="E12" s="11"/>
      <c r="F12" s="11"/>
      <c r="G12" s="11"/>
      <c r="H12" s="11"/>
      <c r="I12" s="2">
        <f>SUM(I8:I11)</f>
        <v>19399627.449999999</v>
      </c>
      <c r="J12" s="2">
        <f>SUM(J8:J11)</f>
        <v>28563309.570000004</v>
      </c>
      <c r="K12" s="2">
        <f>SUM(K8:K11)</f>
        <v>32171649.710000001</v>
      </c>
      <c r="L12" s="2">
        <f>SUM(L8:L11)</f>
        <v>19137900</v>
      </c>
      <c r="M12" s="2">
        <f>SUM(M8:M11)</f>
        <v>18058100</v>
      </c>
      <c r="N12" s="3">
        <f>I12+J12+K12+L12+M12</f>
        <v>117330586.73</v>
      </c>
    </row>
    <row r="13" spans="2:14" ht="177.75" customHeight="1">
      <c r="B13" s="21" t="s">
        <v>14</v>
      </c>
      <c r="C13" s="12" t="s">
        <v>19</v>
      </c>
      <c r="D13" s="11"/>
      <c r="E13" s="11"/>
      <c r="F13" s="11"/>
      <c r="G13" s="11"/>
      <c r="H13" s="11"/>
      <c r="I13" s="2"/>
      <c r="J13" s="2"/>
      <c r="K13" s="2"/>
      <c r="L13" s="2"/>
      <c r="M13" s="2"/>
      <c r="N13" s="3"/>
    </row>
    <row r="14" spans="2:14">
      <c r="B14" s="21"/>
      <c r="C14" s="7" t="s">
        <v>11</v>
      </c>
      <c r="D14" s="8">
        <v>901</v>
      </c>
      <c r="E14" s="9" t="s">
        <v>32</v>
      </c>
      <c r="F14" s="8">
        <v>5</v>
      </c>
      <c r="G14" s="8">
        <v>52</v>
      </c>
      <c r="H14" s="8">
        <v>81740</v>
      </c>
      <c r="I14" s="2">
        <f>I20+I26+I32+I38+I56</f>
        <v>415536.94</v>
      </c>
      <c r="J14" s="2">
        <f>J20+J26+J32+J38+J56+J50</f>
        <v>408139.58999999997</v>
      </c>
      <c r="K14" s="2">
        <f>K20+K26+K32+K38+K56+K44+K50</f>
        <v>879257</v>
      </c>
      <c r="L14" s="2">
        <f>L20+L26+L32+L38+L56+L44+L50</f>
        <v>250000</v>
      </c>
      <c r="M14" s="2">
        <f>M20+M26+M32+M38+M56+M44+M50</f>
        <v>250000</v>
      </c>
    </row>
    <row r="15" spans="2:14" ht="31.5">
      <c r="B15" s="21"/>
      <c r="C15" s="7" t="s">
        <v>35</v>
      </c>
      <c r="D15" s="8"/>
      <c r="E15" s="8"/>
      <c r="F15" s="8"/>
      <c r="G15" s="8"/>
      <c r="H15" s="8"/>
      <c r="I15" s="2">
        <f>I27+I33+I39+I57+I64</f>
        <v>0</v>
      </c>
      <c r="J15" s="2">
        <v>0</v>
      </c>
      <c r="K15" s="2">
        <v>0</v>
      </c>
      <c r="L15" s="2">
        <v>0</v>
      </c>
      <c r="M15" s="2">
        <v>0</v>
      </c>
    </row>
    <row r="16" spans="2:14" ht="31.5">
      <c r="B16" s="21"/>
      <c r="C16" s="7" t="s">
        <v>36</v>
      </c>
      <c r="D16" s="8"/>
      <c r="E16" s="9"/>
      <c r="F16" s="8"/>
      <c r="G16" s="8"/>
      <c r="H16" s="8"/>
      <c r="I16" s="2">
        <v>0</v>
      </c>
      <c r="J16" s="2">
        <v>0</v>
      </c>
      <c r="K16" s="2">
        <v>0</v>
      </c>
      <c r="L16" s="2">
        <v>0</v>
      </c>
      <c r="M16" s="2">
        <v>0</v>
      </c>
    </row>
    <row r="17" spans="2:13">
      <c r="B17" s="21"/>
      <c r="C17" s="7" t="s">
        <v>12</v>
      </c>
      <c r="D17" s="8"/>
      <c r="E17" s="8"/>
      <c r="F17" s="8"/>
      <c r="G17" s="8"/>
      <c r="H17" s="8"/>
      <c r="I17" s="2">
        <f>I23+I29+I35</f>
        <v>0</v>
      </c>
      <c r="J17" s="2">
        <f>J23+J29+J35</f>
        <v>0</v>
      </c>
      <c r="K17" s="2">
        <f>K23+K29+K35</f>
        <v>0</v>
      </c>
      <c r="L17" s="2">
        <f>L23+L29+L35</f>
        <v>0</v>
      </c>
      <c r="M17" s="2">
        <v>0</v>
      </c>
    </row>
    <row r="18" spans="2:13" ht="15.75" customHeight="1">
      <c r="B18" s="21"/>
      <c r="C18" s="10" t="s">
        <v>13</v>
      </c>
      <c r="D18" s="11"/>
      <c r="E18" s="11"/>
      <c r="F18" s="11"/>
      <c r="G18" s="11"/>
      <c r="H18" s="11"/>
      <c r="I18" s="2">
        <f>SUM(I14:I17)</f>
        <v>415536.94</v>
      </c>
      <c r="J18" s="2">
        <f>SUM(J14:J17)</f>
        <v>408139.58999999997</v>
      </c>
      <c r="K18" s="2">
        <f>SUM(K14:K17)</f>
        <v>879257</v>
      </c>
      <c r="L18" s="2">
        <f>SUM(L14:L17)</f>
        <v>250000</v>
      </c>
      <c r="M18" s="2">
        <f>SUM(M14:M17)</f>
        <v>250000</v>
      </c>
    </row>
    <row r="19" spans="2:13" ht="58.5" customHeight="1">
      <c r="B19" s="21" t="s">
        <v>16</v>
      </c>
      <c r="C19" s="12" t="s">
        <v>45</v>
      </c>
      <c r="D19" s="11"/>
      <c r="E19" s="11"/>
      <c r="F19" s="11"/>
      <c r="G19" s="11"/>
      <c r="H19" s="11"/>
      <c r="I19" s="2"/>
      <c r="J19" s="2"/>
      <c r="K19" s="2"/>
      <c r="L19" s="2"/>
      <c r="M19" s="2"/>
    </row>
    <row r="20" spans="2:13">
      <c r="B20" s="21"/>
      <c r="C20" s="7" t="s">
        <v>11</v>
      </c>
      <c r="D20" s="8">
        <v>901</v>
      </c>
      <c r="E20" s="9" t="s">
        <v>32</v>
      </c>
      <c r="F20" s="8">
        <v>5</v>
      </c>
      <c r="G20" s="8">
        <v>52</v>
      </c>
      <c r="H20" s="8">
        <v>81740</v>
      </c>
      <c r="I20" s="2">
        <v>315536.94</v>
      </c>
      <c r="J20" s="2">
        <v>154120</v>
      </c>
      <c r="K20" s="2">
        <v>0</v>
      </c>
      <c r="L20" s="2">
        <v>0</v>
      </c>
      <c r="M20" s="2">
        <v>0</v>
      </c>
    </row>
    <row r="21" spans="2:13" ht="31.5">
      <c r="B21" s="21"/>
      <c r="C21" s="7" t="s">
        <v>35</v>
      </c>
      <c r="D21" s="8"/>
      <c r="E21" s="8"/>
      <c r="F21" s="8"/>
      <c r="G21" s="8"/>
      <c r="H21" s="8"/>
      <c r="I21" s="2">
        <v>0</v>
      </c>
      <c r="J21" s="2">
        <v>0</v>
      </c>
      <c r="K21" s="2">
        <v>0</v>
      </c>
      <c r="L21" s="2">
        <v>0</v>
      </c>
      <c r="M21" s="2">
        <v>0</v>
      </c>
    </row>
    <row r="22" spans="2:13" ht="31.5">
      <c r="B22" s="21"/>
      <c r="C22" s="7" t="s">
        <v>36</v>
      </c>
      <c r="D22" s="8"/>
      <c r="E22" s="9"/>
      <c r="F22" s="8"/>
      <c r="G22" s="8"/>
      <c r="H22" s="8"/>
      <c r="I22" s="2">
        <v>0</v>
      </c>
      <c r="J22" s="2">
        <v>0</v>
      </c>
      <c r="K22" s="2">
        <v>0</v>
      </c>
      <c r="L22" s="2">
        <v>0</v>
      </c>
      <c r="M22" s="2">
        <v>0</v>
      </c>
    </row>
    <row r="23" spans="2:13">
      <c r="B23" s="21"/>
      <c r="C23" s="7" t="s">
        <v>12</v>
      </c>
      <c r="D23" s="8"/>
      <c r="E23" s="8"/>
      <c r="F23" s="8"/>
      <c r="G23" s="8"/>
      <c r="H23" s="8"/>
      <c r="I23" s="2">
        <v>0</v>
      </c>
      <c r="J23" s="2">
        <v>0</v>
      </c>
      <c r="K23" s="2">
        <v>0</v>
      </c>
      <c r="L23" s="2">
        <v>0</v>
      </c>
      <c r="M23" s="2">
        <v>0</v>
      </c>
    </row>
    <row r="24" spans="2:13" ht="14.45" customHeight="1">
      <c r="B24" s="21"/>
      <c r="C24" s="10" t="s">
        <v>13</v>
      </c>
      <c r="D24" s="11"/>
      <c r="E24" s="11"/>
      <c r="F24" s="11"/>
      <c r="G24" s="11"/>
      <c r="H24" s="11"/>
      <c r="I24" s="2">
        <f>SUM(I20:I23)</f>
        <v>315536.94</v>
      </c>
      <c r="J24" s="2">
        <f>SUM(J20:J23)</f>
        <v>154120</v>
      </c>
      <c r="K24" s="2">
        <f>SUM(K20:K23)</f>
        <v>0</v>
      </c>
      <c r="L24" s="2">
        <f>SUM(L20:L23)</f>
        <v>0</v>
      </c>
      <c r="M24" s="2">
        <v>0</v>
      </c>
    </row>
    <row r="25" spans="2:13" ht="47.25" customHeight="1">
      <c r="B25" s="21" t="s">
        <v>17</v>
      </c>
      <c r="C25" s="12" t="s">
        <v>49</v>
      </c>
      <c r="D25" s="11"/>
      <c r="E25" s="11"/>
      <c r="F25" s="11"/>
      <c r="G25" s="11"/>
      <c r="H25" s="11"/>
      <c r="I25" s="2"/>
      <c r="J25" s="2"/>
      <c r="K25" s="2"/>
      <c r="L25" s="2"/>
      <c r="M25" s="2"/>
    </row>
    <row r="26" spans="2:13">
      <c r="B26" s="21"/>
      <c r="C26" s="7" t="s">
        <v>11</v>
      </c>
      <c r="D26" s="8">
        <v>901</v>
      </c>
      <c r="E26" s="9" t="s">
        <v>32</v>
      </c>
      <c r="F26" s="8">
        <v>5</v>
      </c>
      <c r="G26" s="8">
        <v>52</v>
      </c>
      <c r="H26" s="8">
        <v>81740</v>
      </c>
      <c r="I26" s="2">
        <v>0</v>
      </c>
      <c r="J26" s="2">
        <v>0</v>
      </c>
      <c r="K26" s="2">
        <v>0</v>
      </c>
      <c r="L26" s="2">
        <v>0</v>
      </c>
      <c r="M26" s="2">
        <v>250000</v>
      </c>
    </row>
    <row r="27" spans="2:13" ht="31.5">
      <c r="B27" s="21"/>
      <c r="C27" s="7" t="s">
        <v>35</v>
      </c>
      <c r="D27" s="8"/>
      <c r="E27" s="8"/>
      <c r="F27" s="8"/>
      <c r="G27" s="8"/>
      <c r="H27" s="8"/>
      <c r="I27" s="2">
        <v>0</v>
      </c>
      <c r="J27" s="2">
        <v>0</v>
      </c>
      <c r="K27" s="2">
        <v>0</v>
      </c>
      <c r="L27" s="2">
        <v>0</v>
      </c>
      <c r="M27" s="2">
        <v>0</v>
      </c>
    </row>
    <row r="28" spans="2:13" ht="31.5">
      <c r="B28" s="21"/>
      <c r="C28" s="7" t="s">
        <v>36</v>
      </c>
      <c r="D28" s="8"/>
      <c r="E28" s="9"/>
      <c r="F28" s="8"/>
      <c r="G28" s="8"/>
      <c r="H28" s="8"/>
      <c r="I28" s="2">
        <v>0</v>
      </c>
      <c r="J28" s="2">
        <v>0</v>
      </c>
      <c r="K28" s="2">
        <v>0</v>
      </c>
      <c r="L28" s="2">
        <v>0</v>
      </c>
      <c r="M28" s="2">
        <v>0</v>
      </c>
    </row>
    <row r="29" spans="2:13">
      <c r="B29" s="21"/>
      <c r="C29" s="7" t="s">
        <v>12</v>
      </c>
      <c r="D29" s="8"/>
      <c r="E29" s="8"/>
      <c r="F29" s="8"/>
      <c r="G29" s="8"/>
      <c r="H29" s="8"/>
      <c r="I29" s="2">
        <v>0</v>
      </c>
      <c r="J29" s="2">
        <v>0</v>
      </c>
      <c r="K29" s="2">
        <v>0</v>
      </c>
      <c r="L29" s="2">
        <v>0</v>
      </c>
      <c r="M29" s="2">
        <v>0</v>
      </c>
    </row>
    <row r="30" spans="2:13">
      <c r="B30" s="21"/>
      <c r="C30" s="10" t="s">
        <v>13</v>
      </c>
      <c r="D30" s="11"/>
      <c r="E30" s="11"/>
      <c r="F30" s="11"/>
      <c r="G30" s="11"/>
      <c r="H30" s="11"/>
      <c r="I30" s="2">
        <f>SUM(I26:I29)</f>
        <v>0</v>
      </c>
      <c r="J30" s="2">
        <f>SUM(J26:J29)</f>
        <v>0</v>
      </c>
      <c r="K30" s="2">
        <f>SUM(K26:K29)</f>
        <v>0</v>
      </c>
      <c r="L30" s="2">
        <f>SUM(L26:L29)</f>
        <v>0</v>
      </c>
      <c r="M30" s="2">
        <f>SUM(M26:M29)</f>
        <v>250000</v>
      </c>
    </row>
    <row r="31" spans="2:13" ht="47.25">
      <c r="B31" s="20" t="s">
        <v>15</v>
      </c>
      <c r="C31" s="12" t="s">
        <v>21</v>
      </c>
      <c r="D31" s="11"/>
      <c r="E31" s="11"/>
      <c r="F31" s="11"/>
      <c r="G31" s="11"/>
      <c r="H31" s="11"/>
      <c r="I31" s="2"/>
      <c r="J31" s="2"/>
      <c r="K31" s="2"/>
      <c r="L31" s="2"/>
      <c r="M31" s="2"/>
    </row>
    <row r="32" spans="2:13" ht="15.75" customHeight="1">
      <c r="B32" s="20"/>
      <c r="C32" s="7" t="s">
        <v>11</v>
      </c>
      <c r="D32" s="8">
        <v>901</v>
      </c>
      <c r="E32" s="9" t="s">
        <v>32</v>
      </c>
      <c r="F32" s="8">
        <v>5</v>
      </c>
      <c r="G32" s="8">
        <v>52</v>
      </c>
      <c r="H32" s="8">
        <v>81740</v>
      </c>
      <c r="I32" s="2">
        <v>100000</v>
      </c>
      <c r="J32" s="2">
        <v>0</v>
      </c>
      <c r="K32" s="2">
        <v>0</v>
      </c>
      <c r="L32" s="2">
        <v>0</v>
      </c>
      <c r="M32" s="2">
        <v>0</v>
      </c>
    </row>
    <row r="33" spans="2:13" ht="31.5">
      <c r="B33" s="20"/>
      <c r="C33" s="7" t="s">
        <v>35</v>
      </c>
      <c r="D33" s="8"/>
      <c r="E33" s="8"/>
      <c r="F33" s="8"/>
      <c r="G33" s="8"/>
      <c r="H33" s="8"/>
      <c r="I33" s="2">
        <v>0</v>
      </c>
      <c r="J33" s="2">
        <v>0</v>
      </c>
      <c r="K33" s="2">
        <v>0</v>
      </c>
      <c r="L33" s="2">
        <v>0</v>
      </c>
      <c r="M33" s="2">
        <v>0</v>
      </c>
    </row>
    <row r="34" spans="2:13" ht="31.5">
      <c r="B34" s="20"/>
      <c r="C34" s="7" t="s">
        <v>36</v>
      </c>
      <c r="D34" s="8"/>
      <c r="E34" s="9"/>
      <c r="F34" s="8"/>
      <c r="G34" s="8"/>
      <c r="H34" s="8"/>
      <c r="I34" s="2">
        <v>0</v>
      </c>
      <c r="J34" s="2">
        <v>0</v>
      </c>
      <c r="K34" s="2">
        <v>0</v>
      </c>
      <c r="L34" s="2">
        <v>0</v>
      </c>
      <c r="M34" s="2">
        <v>0</v>
      </c>
    </row>
    <row r="35" spans="2:13">
      <c r="B35" s="20"/>
      <c r="C35" s="7" t="s">
        <v>12</v>
      </c>
      <c r="D35" s="8"/>
      <c r="E35" s="8"/>
      <c r="F35" s="8"/>
      <c r="G35" s="8"/>
      <c r="H35" s="8"/>
      <c r="I35" s="2">
        <v>0</v>
      </c>
      <c r="J35" s="2">
        <v>0</v>
      </c>
      <c r="K35" s="2">
        <v>0</v>
      </c>
      <c r="L35" s="2">
        <v>0</v>
      </c>
      <c r="M35" s="2">
        <v>0</v>
      </c>
    </row>
    <row r="36" spans="2:13">
      <c r="B36" s="20"/>
      <c r="C36" s="10" t="s">
        <v>13</v>
      </c>
      <c r="D36" s="11"/>
      <c r="E36" s="11"/>
      <c r="F36" s="11"/>
      <c r="G36" s="11"/>
      <c r="H36" s="11"/>
      <c r="I36" s="2">
        <f>SUM(I32:I35)</f>
        <v>100000</v>
      </c>
      <c r="J36" s="2">
        <f>SUM(J32:J35)</f>
        <v>0</v>
      </c>
      <c r="K36" s="2">
        <f>SUM(K32:K35)</f>
        <v>0</v>
      </c>
      <c r="L36" s="2">
        <f>SUM(L32:L35)</f>
        <v>0</v>
      </c>
      <c r="M36" s="2">
        <f>SUM(M32:M35)</f>
        <v>0</v>
      </c>
    </row>
    <row r="37" spans="2:13" ht="63">
      <c r="B37" s="20" t="s">
        <v>47</v>
      </c>
      <c r="C37" s="12" t="s">
        <v>71</v>
      </c>
      <c r="D37" s="11"/>
      <c r="E37" s="11"/>
      <c r="F37" s="11"/>
      <c r="G37" s="11"/>
      <c r="H37" s="11"/>
      <c r="I37" s="2"/>
      <c r="J37" s="2"/>
      <c r="K37" s="2"/>
      <c r="L37" s="2"/>
      <c r="M37" s="2"/>
    </row>
    <row r="38" spans="2:13" ht="15.75" customHeight="1">
      <c r="B38" s="20"/>
      <c r="C38" s="7" t="s">
        <v>11</v>
      </c>
      <c r="D38" s="8">
        <v>901</v>
      </c>
      <c r="E38" s="9" t="s">
        <v>32</v>
      </c>
      <c r="F38" s="8">
        <v>5</v>
      </c>
      <c r="G38" s="8">
        <v>52</v>
      </c>
      <c r="H38" s="8">
        <v>81740</v>
      </c>
      <c r="I38" s="2">
        <v>0</v>
      </c>
      <c r="J38" s="2">
        <f>500000-134120-20000+57639.59-158500</f>
        <v>245019.58999999997</v>
      </c>
      <c r="K38" s="2">
        <f>29257+250000</f>
        <v>279257</v>
      </c>
      <c r="L38" s="2">
        <v>0</v>
      </c>
      <c r="M38" s="2">
        <v>0</v>
      </c>
    </row>
    <row r="39" spans="2:13" ht="31.5">
      <c r="B39" s="20"/>
      <c r="C39" s="7" t="s">
        <v>35</v>
      </c>
      <c r="D39" s="11"/>
      <c r="E39" s="11"/>
      <c r="F39" s="11"/>
      <c r="G39" s="11"/>
      <c r="H39" s="11"/>
      <c r="I39" s="2">
        <v>0</v>
      </c>
      <c r="J39" s="2">
        <v>0</v>
      </c>
      <c r="K39" s="2">
        <v>0</v>
      </c>
      <c r="L39" s="2">
        <v>0</v>
      </c>
      <c r="M39" s="2">
        <v>0</v>
      </c>
    </row>
    <row r="40" spans="2:13" ht="31.5">
      <c r="B40" s="20"/>
      <c r="C40" s="7" t="s">
        <v>36</v>
      </c>
      <c r="D40" s="11"/>
      <c r="E40" s="11"/>
      <c r="F40" s="11"/>
      <c r="G40" s="11"/>
      <c r="H40" s="11"/>
      <c r="I40" s="2">
        <v>0</v>
      </c>
      <c r="J40" s="2">
        <v>0</v>
      </c>
      <c r="K40" s="2">
        <v>0</v>
      </c>
      <c r="L40" s="2">
        <v>0</v>
      </c>
      <c r="M40" s="2">
        <v>0</v>
      </c>
    </row>
    <row r="41" spans="2:13">
      <c r="B41" s="20"/>
      <c r="C41" s="7" t="s">
        <v>12</v>
      </c>
      <c r="D41" s="11"/>
      <c r="E41" s="11"/>
      <c r="F41" s="11"/>
      <c r="G41" s="11"/>
      <c r="H41" s="11"/>
      <c r="I41" s="2">
        <v>0</v>
      </c>
      <c r="J41" s="2">
        <v>0</v>
      </c>
      <c r="K41" s="2">
        <v>0</v>
      </c>
      <c r="L41" s="2">
        <v>0</v>
      </c>
      <c r="M41" s="2">
        <v>0</v>
      </c>
    </row>
    <row r="42" spans="2:13">
      <c r="B42" s="20"/>
      <c r="C42" s="10" t="s">
        <v>13</v>
      </c>
      <c r="D42" s="11"/>
      <c r="E42" s="11"/>
      <c r="F42" s="11"/>
      <c r="G42" s="11"/>
      <c r="H42" s="11"/>
      <c r="I42" s="2">
        <v>0</v>
      </c>
      <c r="J42" s="2">
        <f>SUM(J38:J41)</f>
        <v>245019.58999999997</v>
      </c>
      <c r="K42" s="2">
        <f>SUM(K38:K41)</f>
        <v>279257</v>
      </c>
      <c r="L42" s="2">
        <f>SUM(L38:L41)</f>
        <v>0</v>
      </c>
      <c r="M42" s="2">
        <f>SUM(M38:M41)</f>
        <v>0</v>
      </c>
    </row>
    <row r="43" spans="2:13" ht="47.25">
      <c r="B43" s="20" t="s">
        <v>48</v>
      </c>
      <c r="C43" s="12" t="s">
        <v>80</v>
      </c>
      <c r="D43" s="11"/>
      <c r="E43" s="11"/>
      <c r="F43" s="11"/>
      <c r="G43" s="11"/>
      <c r="H43" s="11"/>
      <c r="I43" s="2"/>
      <c r="J43" s="2" t="s">
        <v>72</v>
      </c>
      <c r="K43" s="2"/>
      <c r="L43" s="2"/>
      <c r="M43" s="2"/>
    </row>
    <row r="44" spans="2:13" ht="15.75" customHeight="1">
      <c r="B44" s="20"/>
      <c r="C44" s="7" t="s">
        <v>11</v>
      </c>
      <c r="D44" s="8">
        <v>901</v>
      </c>
      <c r="E44" s="9" t="s">
        <v>32</v>
      </c>
      <c r="F44" s="8">
        <v>5</v>
      </c>
      <c r="G44" s="8">
        <v>52</v>
      </c>
      <c r="H44" s="8">
        <v>81740</v>
      </c>
      <c r="I44" s="2">
        <v>0</v>
      </c>
      <c r="J44" s="2">
        <v>0</v>
      </c>
      <c r="K44" s="2">
        <v>600000</v>
      </c>
      <c r="L44" s="2">
        <v>0</v>
      </c>
      <c r="M44" s="2">
        <v>0</v>
      </c>
    </row>
    <row r="45" spans="2:13" ht="31.5">
      <c r="B45" s="20"/>
      <c r="C45" s="7" t="s">
        <v>35</v>
      </c>
      <c r="D45" s="11"/>
      <c r="E45" s="11"/>
      <c r="F45" s="11"/>
      <c r="G45" s="11"/>
      <c r="H45" s="11"/>
      <c r="I45" s="2">
        <v>0</v>
      </c>
      <c r="J45" s="2">
        <v>0</v>
      </c>
      <c r="K45" s="2">
        <v>0</v>
      </c>
      <c r="L45" s="2">
        <v>0</v>
      </c>
      <c r="M45" s="2">
        <v>0</v>
      </c>
    </row>
    <row r="46" spans="2:13" ht="31.5">
      <c r="B46" s="20"/>
      <c r="C46" s="7" t="s">
        <v>36</v>
      </c>
      <c r="D46" s="11"/>
      <c r="E46" s="11"/>
      <c r="F46" s="11"/>
      <c r="G46" s="11"/>
      <c r="H46" s="11"/>
      <c r="I46" s="2">
        <v>0</v>
      </c>
      <c r="J46" s="2">
        <v>0</v>
      </c>
      <c r="K46" s="2">
        <v>0</v>
      </c>
      <c r="L46" s="2">
        <v>0</v>
      </c>
      <c r="M46" s="2">
        <v>0</v>
      </c>
    </row>
    <row r="47" spans="2:13">
      <c r="B47" s="20"/>
      <c r="C47" s="7" t="s">
        <v>12</v>
      </c>
      <c r="D47" s="11"/>
      <c r="E47" s="11"/>
      <c r="F47" s="11"/>
      <c r="G47" s="11"/>
      <c r="H47" s="11"/>
      <c r="I47" s="2">
        <v>0</v>
      </c>
      <c r="J47" s="2">
        <v>0</v>
      </c>
      <c r="K47" s="2">
        <v>0</v>
      </c>
      <c r="L47" s="2">
        <v>0</v>
      </c>
      <c r="M47" s="2">
        <v>0</v>
      </c>
    </row>
    <row r="48" spans="2:13">
      <c r="B48" s="20"/>
      <c r="C48" s="10" t="s">
        <v>13</v>
      </c>
      <c r="D48" s="11"/>
      <c r="E48" s="11"/>
      <c r="F48" s="11"/>
      <c r="G48" s="11"/>
      <c r="H48" s="11"/>
      <c r="I48" s="2">
        <v>0</v>
      </c>
      <c r="J48" s="2">
        <v>0</v>
      </c>
      <c r="K48" s="2">
        <f>K44+K45+K46+K47</f>
        <v>600000</v>
      </c>
      <c r="L48" s="2">
        <f>L44+L45+L46+L47</f>
        <v>0</v>
      </c>
      <c r="M48" s="2">
        <f>M44+M45+M46+M47</f>
        <v>0</v>
      </c>
    </row>
    <row r="49" spans="2:13" ht="78.75">
      <c r="B49" s="22" t="s">
        <v>61</v>
      </c>
      <c r="C49" s="13" t="s">
        <v>60</v>
      </c>
      <c r="D49" s="11"/>
      <c r="E49" s="11"/>
      <c r="F49" s="11"/>
      <c r="G49" s="11"/>
      <c r="H49" s="11"/>
      <c r="I49" s="2"/>
      <c r="J49" s="2"/>
      <c r="K49" s="2"/>
      <c r="L49" s="2"/>
      <c r="M49" s="2"/>
    </row>
    <row r="50" spans="2:13" ht="15.75" customHeight="1">
      <c r="B50" s="22"/>
      <c r="C50" s="7" t="s">
        <v>11</v>
      </c>
      <c r="D50" s="8">
        <v>901</v>
      </c>
      <c r="E50" s="9" t="s">
        <v>32</v>
      </c>
      <c r="F50" s="8">
        <v>5</v>
      </c>
      <c r="G50" s="8">
        <v>52</v>
      </c>
      <c r="H50" s="8">
        <v>81740</v>
      </c>
      <c r="I50" s="2">
        <v>0</v>
      </c>
      <c r="J50" s="2">
        <v>9000</v>
      </c>
      <c r="K50" s="2">
        <v>0</v>
      </c>
      <c r="L50" s="2">
        <v>0</v>
      </c>
      <c r="M50" s="2">
        <v>0</v>
      </c>
    </row>
    <row r="51" spans="2:13" ht="31.5">
      <c r="B51" s="22"/>
      <c r="C51" s="7" t="s">
        <v>35</v>
      </c>
      <c r="D51" s="11"/>
      <c r="E51" s="11"/>
      <c r="F51" s="11"/>
      <c r="G51" s="11"/>
      <c r="H51" s="11"/>
      <c r="I51" s="2">
        <v>0</v>
      </c>
      <c r="J51" s="2">
        <v>0</v>
      </c>
      <c r="K51" s="2">
        <v>0</v>
      </c>
      <c r="L51" s="2">
        <v>0</v>
      </c>
      <c r="M51" s="2">
        <v>0</v>
      </c>
    </row>
    <row r="52" spans="2:13" ht="31.5">
      <c r="B52" s="22"/>
      <c r="C52" s="7" t="s">
        <v>36</v>
      </c>
      <c r="D52" s="11"/>
      <c r="E52" s="11"/>
      <c r="F52" s="11"/>
      <c r="G52" s="11"/>
      <c r="H52" s="11"/>
      <c r="I52" s="2">
        <v>0</v>
      </c>
      <c r="J52" s="2">
        <v>0</v>
      </c>
      <c r="K52" s="2">
        <v>0</v>
      </c>
      <c r="L52" s="2">
        <v>0</v>
      </c>
      <c r="M52" s="2">
        <v>0</v>
      </c>
    </row>
    <row r="53" spans="2:13">
      <c r="B53" s="22"/>
      <c r="C53" s="7" t="s">
        <v>12</v>
      </c>
      <c r="D53" s="11"/>
      <c r="E53" s="11"/>
      <c r="F53" s="11"/>
      <c r="G53" s="11"/>
      <c r="H53" s="11"/>
      <c r="I53" s="2">
        <v>0</v>
      </c>
      <c r="J53" s="2">
        <v>0</v>
      </c>
      <c r="K53" s="2">
        <v>0</v>
      </c>
      <c r="L53" s="2">
        <v>0</v>
      </c>
      <c r="M53" s="2">
        <v>0</v>
      </c>
    </row>
    <row r="54" spans="2:13">
      <c r="B54" s="22"/>
      <c r="C54" s="10" t="s">
        <v>13</v>
      </c>
      <c r="D54" s="11"/>
      <c r="E54" s="11"/>
      <c r="F54" s="11"/>
      <c r="G54" s="11"/>
      <c r="H54" s="11"/>
      <c r="I54" s="2">
        <v>0</v>
      </c>
      <c r="J54" s="2">
        <f>J50+J51</f>
        <v>9000</v>
      </c>
      <c r="K54" s="2">
        <v>0</v>
      </c>
      <c r="L54" s="2">
        <v>0</v>
      </c>
      <c r="M54" s="2">
        <v>0</v>
      </c>
    </row>
    <row r="55" spans="2:13" ht="47.25">
      <c r="B55" s="20" t="s">
        <v>76</v>
      </c>
      <c r="C55" s="12" t="s">
        <v>20</v>
      </c>
      <c r="D55" s="11"/>
      <c r="E55" s="11"/>
      <c r="F55" s="11"/>
      <c r="G55" s="11"/>
      <c r="H55" s="11"/>
      <c r="I55" s="2"/>
      <c r="J55" s="2"/>
      <c r="K55" s="2"/>
      <c r="L55" s="2"/>
      <c r="M55" s="2"/>
    </row>
    <row r="56" spans="2:13" ht="15.75" customHeight="1">
      <c r="B56" s="20"/>
      <c r="C56" s="7" t="s">
        <v>11</v>
      </c>
      <c r="D56" s="8">
        <v>901</v>
      </c>
      <c r="E56" s="9" t="s">
        <v>32</v>
      </c>
      <c r="F56" s="8">
        <v>5</v>
      </c>
      <c r="G56" s="8">
        <v>52</v>
      </c>
      <c r="H56" s="8">
        <v>81740</v>
      </c>
      <c r="I56" s="2">
        <v>0</v>
      </c>
      <c r="J56" s="2">
        <v>0</v>
      </c>
      <c r="K56" s="2">
        <v>0</v>
      </c>
      <c r="L56" s="2">
        <v>250000</v>
      </c>
      <c r="M56" s="2">
        <v>0</v>
      </c>
    </row>
    <row r="57" spans="2:13" ht="31.5">
      <c r="B57" s="20"/>
      <c r="C57" s="7" t="s">
        <v>35</v>
      </c>
      <c r="D57" s="11"/>
      <c r="E57" s="11"/>
      <c r="F57" s="11"/>
      <c r="G57" s="11"/>
      <c r="H57" s="11"/>
      <c r="I57" s="2">
        <v>0</v>
      </c>
      <c r="J57" s="2">
        <v>0</v>
      </c>
      <c r="K57" s="2">
        <v>0</v>
      </c>
      <c r="L57" s="2">
        <v>0</v>
      </c>
      <c r="M57" s="2">
        <v>0</v>
      </c>
    </row>
    <row r="58" spans="2:13" ht="31.5">
      <c r="B58" s="20"/>
      <c r="C58" s="7" t="s">
        <v>36</v>
      </c>
      <c r="D58" s="11"/>
      <c r="E58" s="11"/>
      <c r="F58" s="11"/>
      <c r="G58" s="11"/>
      <c r="H58" s="11"/>
      <c r="I58" s="2">
        <v>0</v>
      </c>
      <c r="J58" s="2">
        <v>0</v>
      </c>
      <c r="K58" s="2">
        <v>0</v>
      </c>
      <c r="L58" s="2">
        <v>0</v>
      </c>
      <c r="M58" s="2">
        <v>0</v>
      </c>
    </row>
    <row r="59" spans="2:13">
      <c r="B59" s="20"/>
      <c r="C59" s="7" t="s">
        <v>12</v>
      </c>
      <c r="D59" s="11"/>
      <c r="E59" s="11"/>
      <c r="F59" s="11"/>
      <c r="G59" s="11"/>
      <c r="H59" s="11"/>
      <c r="I59" s="2">
        <v>0</v>
      </c>
      <c r="J59" s="2">
        <v>0</v>
      </c>
      <c r="K59" s="2">
        <v>0</v>
      </c>
      <c r="L59" s="2">
        <v>0</v>
      </c>
      <c r="M59" s="2">
        <v>0</v>
      </c>
    </row>
    <row r="60" spans="2:13">
      <c r="B60" s="20"/>
      <c r="C60" s="10" t="s">
        <v>13</v>
      </c>
      <c r="D60" s="11"/>
      <c r="E60" s="11"/>
      <c r="F60" s="11"/>
      <c r="G60" s="11"/>
      <c r="H60" s="11"/>
      <c r="I60" s="2">
        <v>0</v>
      </c>
      <c r="J60" s="2">
        <f>SUM(J56:J59)</f>
        <v>0</v>
      </c>
      <c r="K60" s="2">
        <v>0</v>
      </c>
      <c r="L60" s="2">
        <f>L56+L57+L58+L59</f>
        <v>250000</v>
      </c>
      <c r="M60" s="2">
        <v>0</v>
      </c>
    </row>
    <row r="61" spans="2:13" ht="31.5">
      <c r="B61" s="15" t="s">
        <v>22</v>
      </c>
      <c r="C61" s="12" t="s">
        <v>23</v>
      </c>
      <c r="D61" s="11"/>
      <c r="E61" s="11"/>
      <c r="F61" s="11"/>
      <c r="G61" s="11"/>
      <c r="H61" s="11"/>
      <c r="I61" s="2"/>
      <c r="J61" s="2"/>
      <c r="K61" s="2"/>
      <c r="L61" s="2"/>
      <c r="M61" s="2"/>
    </row>
    <row r="62" spans="2:13">
      <c r="B62" s="15"/>
      <c r="C62" s="19" t="s">
        <v>11</v>
      </c>
      <c r="D62" s="8">
        <v>901</v>
      </c>
      <c r="E62" s="9" t="s">
        <v>32</v>
      </c>
      <c r="F62" s="8">
        <v>5</v>
      </c>
      <c r="G62" s="8">
        <v>52</v>
      </c>
      <c r="H62" s="8">
        <v>81740</v>
      </c>
      <c r="I62" s="2">
        <f>I69+I75+I82</f>
        <v>73000</v>
      </c>
      <c r="J62" s="2">
        <f>J69+J75+J82</f>
        <v>0</v>
      </c>
      <c r="K62" s="2">
        <v>0</v>
      </c>
      <c r="L62" s="2">
        <f>L69+L75+L82</f>
        <v>0</v>
      </c>
      <c r="M62" s="2">
        <v>0</v>
      </c>
    </row>
    <row r="63" spans="2:13">
      <c r="B63" s="15"/>
      <c r="C63" s="19"/>
      <c r="D63" s="9" t="s">
        <v>53</v>
      </c>
      <c r="E63" s="9" t="s">
        <v>32</v>
      </c>
      <c r="F63" s="9" t="s">
        <v>10</v>
      </c>
      <c r="G63" s="9" t="s">
        <v>52</v>
      </c>
      <c r="H63" s="9" t="s">
        <v>54</v>
      </c>
      <c r="I63" s="2">
        <v>0</v>
      </c>
      <c r="J63" s="2">
        <v>0</v>
      </c>
      <c r="K63" s="2">
        <v>326007</v>
      </c>
      <c r="L63" s="2">
        <v>0</v>
      </c>
      <c r="M63" s="2">
        <v>0</v>
      </c>
    </row>
    <row r="64" spans="2:13" ht="31.5">
      <c r="B64" s="15"/>
      <c r="C64" s="7" t="s">
        <v>35</v>
      </c>
      <c r="D64" s="9" t="s">
        <v>53</v>
      </c>
      <c r="E64" s="9" t="s">
        <v>32</v>
      </c>
      <c r="F64" s="9" t="s">
        <v>10</v>
      </c>
      <c r="G64" s="9" t="s">
        <v>52</v>
      </c>
      <c r="H64" s="9" t="s">
        <v>54</v>
      </c>
      <c r="I64" s="2">
        <f t="shared" ref="I64:J66" si="0">I70+I76+I83</f>
        <v>0</v>
      </c>
      <c r="J64" s="2">
        <f t="shared" si="0"/>
        <v>0</v>
      </c>
      <c r="K64" s="2">
        <f>K67-K63</f>
        <v>6194130.5</v>
      </c>
      <c r="L64" s="2">
        <f>L70+L76+L83</f>
        <v>0</v>
      </c>
      <c r="M64" s="2">
        <v>0</v>
      </c>
    </row>
    <row r="65" spans="2:13" ht="31.5">
      <c r="B65" s="15"/>
      <c r="C65" s="7" t="s">
        <v>36</v>
      </c>
      <c r="D65" s="8"/>
      <c r="E65" s="9"/>
      <c r="F65" s="8"/>
      <c r="G65" s="8"/>
      <c r="H65" s="8"/>
      <c r="I65" s="2">
        <f t="shared" si="0"/>
        <v>0</v>
      </c>
      <c r="J65" s="2">
        <f t="shared" si="0"/>
        <v>0</v>
      </c>
      <c r="K65" s="2">
        <f>K71+K77+K84</f>
        <v>0</v>
      </c>
      <c r="L65" s="2">
        <f>L71+L77+L84</f>
        <v>0</v>
      </c>
      <c r="M65" s="2">
        <v>0</v>
      </c>
    </row>
    <row r="66" spans="2:13">
      <c r="B66" s="15"/>
      <c r="C66" s="7" t="s">
        <v>12</v>
      </c>
      <c r="D66" s="8"/>
      <c r="E66" s="8"/>
      <c r="F66" s="8"/>
      <c r="G66" s="8"/>
      <c r="H66" s="8"/>
      <c r="I66" s="2">
        <f t="shared" si="0"/>
        <v>0</v>
      </c>
      <c r="J66" s="2">
        <f t="shared" si="0"/>
        <v>0</v>
      </c>
      <c r="K66" s="2">
        <f>K72+K78+K84</f>
        <v>0</v>
      </c>
      <c r="L66" s="2">
        <f>L72+L78+L85</f>
        <v>0</v>
      </c>
      <c r="M66" s="2">
        <v>0</v>
      </c>
    </row>
    <row r="67" spans="2:13">
      <c r="B67" s="15"/>
      <c r="C67" s="10" t="s">
        <v>13</v>
      </c>
      <c r="D67" s="11"/>
      <c r="E67" s="11"/>
      <c r="F67" s="11"/>
      <c r="G67" s="11"/>
      <c r="H67" s="11"/>
      <c r="I67" s="2">
        <f>I62+I64+I65+I66</f>
        <v>73000</v>
      </c>
      <c r="J67" s="2">
        <f>J62+J64+J65+J66</f>
        <v>0</v>
      </c>
      <c r="K67" s="2">
        <v>6520137.5</v>
      </c>
      <c r="L67" s="2">
        <f>L62+L64+L65+L66</f>
        <v>0</v>
      </c>
      <c r="M67" s="2">
        <v>0</v>
      </c>
    </row>
    <row r="68" spans="2:13" ht="78.75">
      <c r="B68" s="15" t="s">
        <v>24</v>
      </c>
      <c r="C68" s="12" t="s">
        <v>60</v>
      </c>
      <c r="D68" s="11"/>
      <c r="E68" s="11"/>
      <c r="F68" s="11"/>
      <c r="G68" s="11"/>
      <c r="H68" s="11"/>
      <c r="I68" s="2"/>
      <c r="J68" s="2"/>
      <c r="K68" s="2"/>
      <c r="L68" s="2"/>
      <c r="M68" s="2"/>
    </row>
    <row r="69" spans="2:13" ht="15.75" customHeight="1">
      <c r="B69" s="15"/>
      <c r="C69" s="7" t="s">
        <v>11</v>
      </c>
      <c r="D69" s="8">
        <v>901</v>
      </c>
      <c r="E69" s="9" t="s">
        <v>32</v>
      </c>
      <c r="F69" s="8">
        <v>5</v>
      </c>
      <c r="G69" s="8">
        <v>52</v>
      </c>
      <c r="H69" s="8">
        <v>81740</v>
      </c>
      <c r="I69" s="2">
        <v>73000</v>
      </c>
      <c r="J69" s="2">
        <v>0</v>
      </c>
      <c r="K69" s="2">
        <v>0</v>
      </c>
      <c r="L69" s="2">
        <v>0</v>
      </c>
      <c r="M69" s="2">
        <v>0</v>
      </c>
    </row>
    <row r="70" spans="2:13" ht="31.5">
      <c r="B70" s="15"/>
      <c r="C70" s="7" t="s">
        <v>35</v>
      </c>
      <c r="D70" s="8"/>
      <c r="E70" s="8"/>
      <c r="F70" s="8"/>
      <c r="G70" s="8"/>
      <c r="H70" s="8"/>
      <c r="I70" s="2">
        <v>0</v>
      </c>
      <c r="J70" s="2">
        <v>0</v>
      </c>
      <c r="K70" s="2">
        <v>0</v>
      </c>
      <c r="L70" s="2">
        <v>0</v>
      </c>
      <c r="M70" s="2">
        <v>0</v>
      </c>
    </row>
    <row r="71" spans="2:13" ht="31.5">
      <c r="B71" s="15"/>
      <c r="C71" s="7" t="s">
        <v>36</v>
      </c>
      <c r="D71" s="8"/>
      <c r="E71" s="9"/>
      <c r="F71" s="8"/>
      <c r="G71" s="8"/>
      <c r="H71" s="8"/>
      <c r="I71" s="2">
        <v>0</v>
      </c>
      <c r="J71" s="2">
        <v>0</v>
      </c>
      <c r="K71" s="2">
        <v>0</v>
      </c>
      <c r="L71" s="2">
        <v>0</v>
      </c>
      <c r="M71" s="2">
        <v>0</v>
      </c>
    </row>
    <row r="72" spans="2:13">
      <c r="B72" s="15"/>
      <c r="C72" s="7" t="s">
        <v>12</v>
      </c>
      <c r="D72" s="8"/>
      <c r="E72" s="8"/>
      <c r="F72" s="8"/>
      <c r="G72" s="8"/>
      <c r="H72" s="8"/>
      <c r="I72" s="2">
        <v>0</v>
      </c>
      <c r="J72" s="2">
        <v>0</v>
      </c>
      <c r="K72" s="2">
        <v>0</v>
      </c>
      <c r="L72" s="2">
        <v>0</v>
      </c>
      <c r="M72" s="2">
        <v>0</v>
      </c>
    </row>
    <row r="73" spans="2:13">
      <c r="B73" s="15"/>
      <c r="C73" s="10" t="s">
        <v>13</v>
      </c>
      <c r="D73" s="11"/>
      <c r="E73" s="11"/>
      <c r="F73" s="11"/>
      <c r="G73" s="11"/>
      <c r="H73" s="11"/>
      <c r="I73" s="2">
        <f>SUM(I69:I72)</f>
        <v>73000</v>
      </c>
      <c r="J73" s="2">
        <f>SUM(J69:J72)</f>
        <v>0</v>
      </c>
      <c r="K73" s="2">
        <f>SUM(K69:K72)</f>
        <v>0</v>
      </c>
      <c r="L73" s="2">
        <f>SUM(L69:L72)</f>
        <v>0</v>
      </c>
      <c r="M73" s="2">
        <v>0</v>
      </c>
    </row>
    <row r="74" spans="2:13" ht="47.25">
      <c r="B74" s="15" t="s">
        <v>50</v>
      </c>
      <c r="C74" s="12" t="s">
        <v>45</v>
      </c>
      <c r="D74" s="11"/>
      <c r="E74" s="11"/>
      <c r="F74" s="11"/>
      <c r="G74" s="11"/>
      <c r="H74" s="11"/>
      <c r="I74" s="2"/>
      <c r="J74" s="2"/>
      <c r="K74" s="2"/>
      <c r="L74" s="2"/>
      <c r="M74" s="2"/>
    </row>
    <row r="75" spans="2:13" ht="15.75" customHeight="1">
      <c r="B75" s="15"/>
      <c r="C75" s="7" t="s">
        <v>11</v>
      </c>
      <c r="D75" s="9" t="s">
        <v>53</v>
      </c>
      <c r="E75" s="9" t="s">
        <v>32</v>
      </c>
      <c r="F75" s="9" t="s">
        <v>10</v>
      </c>
      <c r="G75" s="9" t="s">
        <v>52</v>
      </c>
      <c r="H75" s="9" t="s">
        <v>54</v>
      </c>
      <c r="I75" s="2">
        <v>0</v>
      </c>
      <c r="J75" s="2">
        <v>0</v>
      </c>
      <c r="K75" s="2">
        <v>326007</v>
      </c>
      <c r="L75" s="2">
        <v>0</v>
      </c>
      <c r="M75" s="2">
        <v>0</v>
      </c>
    </row>
    <row r="76" spans="2:13" ht="31.5">
      <c r="B76" s="15"/>
      <c r="C76" s="7" t="s">
        <v>35</v>
      </c>
      <c r="D76" s="9" t="s">
        <v>53</v>
      </c>
      <c r="E76" s="9" t="s">
        <v>32</v>
      </c>
      <c r="F76" s="9" t="s">
        <v>10</v>
      </c>
      <c r="G76" s="9" t="s">
        <v>52</v>
      </c>
      <c r="H76" s="9" t="s">
        <v>54</v>
      </c>
      <c r="I76" s="2">
        <v>0</v>
      </c>
      <c r="J76" s="2">
        <v>0</v>
      </c>
      <c r="K76" s="2">
        <v>6194130.5</v>
      </c>
      <c r="L76" s="2">
        <v>0</v>
      </c>
      <c r="M76" s="2">
        <v>0</v>
      </c>
    </row>
    <row r="77" spans="2:13" ht="31.5">
      <c r="B77" s="15"/>
      <c r="C77" s="7" t="s">
        <v>36</v>
      </c>
      <c r="D77" s="11"/>
      <c r="E77" s="11"/>
      <c r="F77" s="11"/>
      <c r="G77" s="11"/>
      <c r="H77" s="11"/>
      <c r="I77" s="2">
        <v>0</v>
      </c>
      <c r="J77" s="2">
        <v>0</v>
      </c>
      <c r="K77" s="2">
        <v>0</v>
      </c>
      <c r="L77" s="2">
        <v>0</v>
      </c>
      <c r="M77" s="2">
        <v>0</v>
      </c>
    </row>
    <row r="78" spans="2:13">
      <c r="B78" s="15"/>
      <c r="C78" s="7" t="s">
        <v>12</v>
      </c>
      <c r="D78" s="11"/>
      <c r="E78" s="11"/>
      <c r="F78" s="11"/>
      <c r="G78" s="11"/>
      <c r="H78" s="11"/>
      <c r="I78" s="2">
        <v>0</v>
      </c>
      <c r="J78" s="2">
        <v>0</v>
      </c>
      <c r="K78" s="2">
        <v>0</v>
      </c>
      <c r="L78" s="2">
        <v>0</v>
      </c>
      <c r="M78" s="2">
        <v>0</v>
      </c>
    </row>
    <row r="79" spans="2:13">
      <c r="B79" s="15"/>
      <c r="C79" s="10" t="s">
        <v>13</v>
      </c>
      <c r="D79" s="11"/>
      <c r="E79" s="11"/>
      <c r="F79" s="11"/>
      <c r="G79" s="11"/>
      <c r="H79" s="11"/>
      <c r="I79" s="2">
        <f>SUM(I75:I78)</f>
        <v>0</v>
      </c>
      <c r="J79" s="2">
        <f>SUM(J75:J78)</f>
        <v>0</v>
      </c>
      <c r="K79" s="2">
        <f>SUM(K75:K78)</f>
        <v>6520137.5</v>
      </c>
      <c r="L79" s="2">
        <f>SUM(L75:L78)</f>
        <v>0</v>
      </c>
      <c r="M79" s="2">
        <v>0</v>
      </c>
    </row>
    <row r="80" spans="2:13" ht="47.25">
      <c r="B80" s="15" t="s">
        <v>51</v>
      </c>
      <c r="C80" s="12" t="s">
        <v>81</v>
      </c>
      <c r="D80" s="11"/>
      <c r="E80" s="11"/>
      <c r="F80" s="11"/>
      <c r="G80" s="11"/>
      <c r="H80" s="11"/>
      <c r="I80" s="2"/>
      <c r="J80" s="2"/>
      <c r="K80" s="2"/>
      <c r="L80" s="2"/>
      <c r="M80" s="2"/>
    </row>
    <row r="81" spans="2:13" ht="15.75" customHeight="1">
      <c r="B81" s="15"/>
      <c r="C81" s="7" t="s">
        <v>11</v>
      </c>
      <c r="D81" s="9" t="s">
        <v>53</v>
      </c>
      <c r="E81" s="9" t="s">
        <v>32</v>
      </c>
      <c r="F81" s="9" t="s">
        <v>10</v>
      </c>
      <c r="G81" s="9" t="s">
        <v>52</v>
      </c>
      <c r="H81" s="9" t="s">
        <v>54</v>
      </c>
      <c r="I81" s="2">
        <v>0</v>
      </c>
      <c r="J81" s="2">
        <v>0</v>
      </c>
      <c r="K81" s="2">
        <v>0</v>
      </c>
      <c r="L81" s="2">
        <v>0</v>
      </c>
      <c r="M81" s="2">
        <v>0</v>
      </c>
    </row>
    <row r="82" spans="2:13" ht="31.5">
      <c r="B82" s="15"/>
      <c r="C82" s="7" t="s">
        <v>35</v>
      </c>
      <c r="D82" s="9" t="s">
        <v>53</v>
      </c>
      <c r="E82" s="9" t="s">
        <v>32</v>
      </c>
      <c r="F82" s="9" t="s">
        <v>10</v>
      </c>
      <c r="G82" s="9" t="s">
        <v>52</v>
      </c>
      <c r="H82" s="9" t="s">
        <v>54</v>
      </c>
      <c r="I82" s="2">
        <v>0</v>
      </c>
      <c r="J82" s="2">
        <v>0</v>
      </c>
      <c r="K82" s="2">
        <v>0</v>
      </c>
      <c r="L82" s="2">
        <v>0</v>
      </c>
      <c r="M82" s="2">
        <v>0</v>
      </c>
    </row>
    <row r="83" spans="2:13" ht="31.5">
      <c r="B83" s="15"/>
      <c r="C83" s="7" t="s">
        <v>36</v>
      </c>
      <c r="D83" s="11"/>
      <c r="E83" s="11"/>
      <c r="F83" s="11"/>
      <c r="G83" s="11"/>
      <c r="H83" s="11"/>
      <c r="I83" s="2">
        <v>0</v>
      </c>
      <c r="J83" s="2">
        <v>0</v>
      </c>
      <c r="K83" s="2">
        <v>0</v>
      </c>
      <c r="L83" s="2">
        <v>0</v>
      </c>
      <c r="M83" s="2">
        <v>0</v>
      </c>
    </row>
    <row r="84" spans="2:13">
      <c r="B84" s="15"/>
      <c r="C84" s="7" t="s">
        <v>12</v>
      </c>
      <c r="D84" s="11"/>
      <c r="E84" s="11"/>
      <c r="F84" s="11"/>
      <c r="G84" s="11"/>
      <c r="H84" s="11"/>
      <c r="I84" s="2">
        <v>0</v>
      </c>
      <c r="J84" s="2">
        <v>0</v>
      </c>
      <c r="K84" s="2">
        <v>0</v>
      </c>
      <c r="L84" s="2">
        <v>0</v>
      </c>
      <c r="M84" s="2">
        <v>0</v>
      </c>
    </row>
    <row r="85" spans="2:13">
      <c r="B85" s="15"/>
      <c r="C85" s="10" t="s">
        <v>13</v>
      </c>
      <c r="D85" s="11"/>
      <c r="E85" s="11"/>
      <c r="F85" s="11"/>
      <c r="G85" s="11"/>
      <c r="H85" s="11"/>
      <c r="I85" s="2">
        <f>SUM(I81:I84)</f>
        <v>0</v>
      </c>
      <c r="J85" s="2">
        <f>SUM(J81:J84)</f>
        <v>0</v>
      </c>
      <c r="K85" s="2">
        <f>SUM(K81:K84)</f>
        <v>0</v>
      </c>
      <c r="L85" s="2">
        <f>SUM(L81:L84)</f>
        <v>0</v>
      </c>
      <c r="M85" s="2">
        <v>0</v>
      </c>
    </row>
    <row r="86" spans="2:13" ht="63">
      <c r="B86" s="15">
        <v>3</v>
      </c>
      <c r="C86" s="12" t="s">
        <v>25</v>
      </c>
      <c r="D86" s="11"/>
      <c r="E86" s="11"/>
      <c r="F86" s="11"/>
      <c r="G86" s="11"/>
      <c r="H86" s="11"/>
      <c r="I86" s="2"/>
      <c r="J86" s="2"/>
      <c r="K86" s="2"/>
      <c r="L86" s="2"/>
      <c r="M86" s="2"/>
    </row>
    <row r="87" spans="2:13">
      <c r="B87" s="15"/>
      <c r="C87" s="19" t="s">
        <v>11</v>
      </c>
      <c r="D87" s="8">
        <v>901</v>
      </c>
      <c r="E87" s="9" t="s">
        <v>32</v>
      </c>
      <c r="F87" s="8">
        <v>5</v>
      </c>
      <c r="G87" s="8">
        <v>51</v>
      </c>
      <c r="H87" s="8">
        <v>81610</v>
      </c>
      <c r="I87" s="2">
        <f>I100+I106</f>
        <v>16737878.01</v>
      </c>
      <c r="J87" s="2">
        <f>J94+J100</f>
        <v>19090991.180000003</v>
      </c>
      <c r="K87" s="2">
        <f>K100+K106</f>
        <v>22747255.210000001</v>
      </c>
      <c r="L87" s="2">
        <f>L100+L106</f>
        <v>16781900</v>
      </c>
      <c r="M87" s="2">
        <f>M100+M106</f>
        <v>16908100</v>
      </c>
    </row>
    <row r="88" spans="2:13">
      <c r="B88" s="15"/>
      <c r="C88" s="19"/>
      <c r="D88" s="9" t="s">
        <v>53</v>
      </c>
      <c r="E88" s="9" t="s">
        <v>32</v>
      </c>
      <c r="F88" s="9" t="s">
        <v>10</v>
      </c>
      <c r="G88" s="9" t="s">
        <v>57</v>
      </c>
      <c r="H88" s="9" t="s">
        <v>58</v>
      </c>
      <c r="I88" s="2">
        <v>0</v>
      </c>
      <c r="J88" s="2">
        <v>318203.94</v>
      </c>
      <c r="K88" s="2">
        <v>0</v>
      </c>
      <c r="L88" s="2">
        <v>0</v>
      </c>
      <c r="M88" s="2">
        <v>0</v>
      </c>
    </row>
    <row r="89" spans="2:13" ht="31.5">
      <c r="B89" s="15"/>
      <c r="C89" s="7" t="s">
        <v>35</v>
      </c>
      <c r="D89" s="9" t="s">
        <v>53</v>
      </c>
      <c r="E89" s="9" t="s">
        <v>32</v>
      </c>
      <c r="F89" s="9" t="s">
        <v>10</v>
      </c>
      <c r="G89" s="9" t="s">
        <v>57</v>
      </c>
      <c r="H89" s="9" t="s">
        <v>58</v>
      </c>
      <c r="I89" s="2">
        <f>I101+I107</f>
        <v>0</v>
      </c>
      <c r="J89" s="2">
        <f>J101+J107</f>
        <v>6045874.8600000003</v>
      </c>
      <c r="K89" s="2">
        <f>K101+K107</f>
        <v>0</v>
      </c>
      <c r="L89" s="2">
        <f>L101+L107</f>
        <v>0</v>
      </c>
      <c r="M89" s="2">
        <v>0</v>
      </c>
    </row>
    <row r="90" spans="2:13" ht="31.5">
      <c r="B90" s="15"/>
      <c r="C90" s="7" t="s">
        <v>36</v>
      </c>
      <c r="D90" s="8"/>
      <c r="E90" s="9"/>
      <c r="F90" s="8"/>
      <c r="G90" s="8"/>
      <c r="H90" s="8"/>
      <c r="I90" s="2">
        <v>0</v>
      </c>
      <c r="J90" s="2">
        <v>0</v>
      </c>
      <c r="K90" s="2">
        <v>0</v>
      </c>
      <c r="L90" s="2">
        <v>0</v>
      </c>
      <c r="M90" s="2">
        <v>0</v>
      </c>
    </row>
    <row r="91" spans="2:13">
      <c r="B91" s="15"/>
      <c r="C91" s="7" t="s">
        <v>12</v>
      </c>
      <c r="D91" s="8"/>
      <c r="E91" s="8"/>
      <c r="F91" s="8"/>
      <c r="G91" s="8"/>
      <c r="H91" s="8"/>
      <c r="I91" s="2">
        <v>0</v>
      </c>
      <c r="J91" s="2">
        <v>0</v>
      </c>
      <c r="K91" s="2">
        <v>0</v>
      </c>
      <c r="L91" s="2">
        <v>0</v>
      </c>
      <c r="M91" s="2">
        <v>0</v>
      </c>
    </row>
    <row r="92" spans="2:13">
      <c r="B92" s="15"/>
      <c r="C92" s="10" t="s">
        <v>13</v>
      </c>
      <c r="D92" s="11"/>
      <c r="E92" s="11"/>
      <c r="F92" s="11"/>
      <c r="G92" s="11"/>
      <c r="H92" s="11"/>
      <c r="I92" s="2">
        <f>SUM(I87:I91)</f>
        <v>16737878.01</v>
      </c>
      <c r="J92" s="2">
        <f>SUM(J87:J91)</f>
        <v>25455069.980000004</v>
      </c>
      <c r="K92" s="2">
        <f>SUM(K87:K91)</f>
        <v>22747255.210000001</v>
      </c>
      <c r="L92" s="2">
        <f>SUM(L87:L91)</f>
        <v>16781900</v>
      </c>
      <c r="M92" s="2">
        <f>SUM(M87:M91)</f>
        <v>16908100</v>
      </c>
    </row>
    <row r="93" spans="2:13" ht="94.5">
      <c r="B93" s="15" t="s">
        <v>26</v>
      </c>
      <c r="C93" s="12" t="s">
        <v>66</v>
      </c>
      <c r="D93" s="11"/>
      <c r="E93" s="11"/>
      <c r="F93" s="11"/>
      <c r="G93" s="11"/>
      <c r="H93" s="11"/>
      <c r="I93" s="2"/>
      <c r="J93" s="2"/>
      <c r="K93" s="2"/>
      <c r="L93" s="2"/>
      <c r="M93" s="2"/>
    </row>
    <row r="94" spans="2:13" ht="15.75" customHeight="1">
      <c r="B94" s="15"/>
      <c r="C94" s="7" t="s">
        <v>11</v>
      </c>
      <c r="D94" s="8">
        <v>901</v>
      </c>
      <c r="E94" s="9" t="s">
        <v>32</v>
      </c>
      <c r="F94" s="8">
        <v>5</v>
      </c>
      <c r="G94" s="8">
        <v>51</v>
      </c>
      <c r="H94" s="8">
        <v>81610</v>
      </c>
      <c r="I94" s="2">
        <v>0</v>
      </c>
      <c r="J94" s="2">
        <v>17760</v>
      </c>
      <c r="K94" s="2">
        <v>0</v>
      </c>
      <c r="L94" s="2">
        <v>0</v>
      </c>
      <c r="M94" s="2">
        <v>0</v>
      </c>
    </row>
    <row r="95" spans="2:13" ht="31.5">
      <c r="B95" s="15"/>
      <c r="C95" s="7" t="s">
        <v>35</v>
      </c>
      <c r="D95" s="11"/>
      <c r="E95" s="11"/>
      <c r="F95" s="11"/>
      <c r="G95" s="11"/>
      <c r="H95" s="11"/>
      <c r="I95" s="2">
        <v>0</v>
      </c>
      <c r="J95" s="2">
        <v>0</v>
      </c>
      <c r="K95" s="2">
        <v>0</v>
      </c>
      <c r="L95" s="2">
        <v>0</v>
      </c>
      <c r="M95" s="2">
        <v>0</v>
      </c>
    </row>
    <row r="96" spans="2:13" ht="31.5">
      <c r="B96" s="15"/>
      <c r="C96" s="7" t="s">
        <v>36</v>
      </c>
      <c r="D96" s="11"/>
      <c r="E96" s="11"/>
      <c r="F96" s="11"/>
      <c r="G96" s="11"/>
      <c r="H96" s="11"/>
      <c r="I96" s="2">
        <v>0</v>
      </c>
      <c r="J96" s="2">
        <v>0</v>
      </c>
      <c r="K96" s="2">
        <v>0</v>
      </c>
      <c r="L96" s="2">
        <v>0</v>
      </c>
      <c r="M96" s="2">
        <v>0</v>
      </c>
    </row>
    <row r="97" spans="2:13">
      <c r="B97" s="15"/>
      <c r="C97" s="7" t="s">
        <v>12</v>
      </c>
      <c r="D97" s="11"/>
      <c r="E97" s="11"/>
      <c r="F97" s="11"/>
      <c r="G97" s="11"/>
      <c r="H97" s="11"/>
      <c r="I97" s="2">
        <v>0</v>
      </c>
      <c r="J97" s="2">
        <v>0</v>
      </c>
      <c r="K97" s="2">
        <v>0</v>
      </c>
      <c r="L97" s="2">
        <v>0</v>
      </c>
      <c r="M97" s="2">
        <v>0</v>
      </c>
    </row>
    <row r="98" spans="2:13">
      <c r="B98" s="15"/>
      <c r="C98" s="10" t="s">
        <v>13</v>
      </c>
      <c r="D98" s="11"/>
      <c r="E98" s="11"/>
      <c r="F98" s="11"/>
      <c r="G98" s="11"/>
      <c r="H98" s="11"/>
      <c r="I98" s="2">
        <v>0</v>
      </c>
      <c r="J98" s="2">
        <f>J94</f>
        <v>17760</v>
      </c>
      <c r="K98" s="2">
        <v>0</v>
      </c>
      <c r="L98" s="2">
        <v>0</v>
      </c>
      <c r="M98" s="2">
        <v>0</v>
      </c>
    </row>
    <row r="99" spans="2:13" ht="47.25">
      <c r="B99" s="15" t="s">
        <v>55</v>
      </c>
      <c r="C99" s="12" t="s">
        <v>27</v>
      </c>
      <c r="D99" s="11"/>
      <c r="E99" s="11"/>
      <c r="F99" s="11"/>
      <c r="G99" s="11"/>
      <c r="H99" s="11"/>
      <c r="I99" s="2"/>
      <c r="J99" s="2"/>
      <c r="K99" s="2"/>
      <c r="L99" s="2"/>
      <c r="M99" s="2"/>
    </row>
    <row r="100" spans="2:13" ht="15.75" customHeight="1">
      <c r="B100" s="15"/>
      <c r="C100" s="7" t="s">
        <v>11</v>
      </c>
      <c r="D100" s="8">
        <v>901</v>
      </c>
      <c r="E100" s="9" t="s">
        <v>32</v>
      </c>
      <c r="F100" s="8">
        <v>5</v>
      </c>
      <c r="G100" s="8">
        <v>51</v>
      </c>
      <c r="H100" s="8">
        <v>81610</v>
      </c>
      <c r="I100" s="2">
        <v>16737878.01</v>
      </c>
      <c r="J100" s="2">
        <f>15288594.3+3771305.12-2760+16091.76</f>
        <v>19073231.180000003</v>
      </c>
      <c r="K100" s="2">
        <f>15927600+6819655.21</f>
        <v>22747255.210000001</v>
      </c>
      <c r="L100" s="2">
        <v>16781900</v>
      </c>
      <c r="M100" s="2">
        <v>16908100</v>
      </c>
    </row>
    <row r="101" spans="2:13" ht="31.5">
      <c r="B101" s="15"/>
      <c r="C101" s="7" t="s">
        <v>35</v>
      </c>
      <c r="D101" s="8"/>
      <c r="E101" s="8"/>
      <c r="F101" s="8"/>
      <c r="G101" s="8"/>
      <c r="H101" s="8"/>
      <c r="I101" s="2">
        <v>0</v>
      </c>
      <c r="J101" s="2">
        <v>0</v>
      </c>
      <c r="K101" s="2">
        <v>0</v>
      </c>
      <c r="L101" s="2">
        <v>0</v>
      </c>
      <c r="M101" s="2">
        <v>0</v>
      </c>
    </row>
    <row r="102" spans="2:13" ht="31.5">
      <c r="B102" s="15"/>
      <c r="C102" s="7" t="s">
        <v>36</v>
      </c>
      <c r="D102" s="8"/>
      <c r="E102" s="9"/>
      <c r="F102" s="8"/>
      <c r="G102" s="8"/>
      <c r="H102" s="8"/>
      <c r="I102" s="2">
        <v>0</v>
      </c>
      <c r="J102" s="2">
        <v>0</v>
      </c>
      <c r="K102" s="2">
        <v>0</v>
      </c>
      <c r="L102" s="2">
        <v>0</v>
      </c>
      <c r="M102" s="2">
        <v>0</v>
      </c>
    </row>
    <row r="103" spans="2:13">
      <c r="B103" s="15"/>
      <c r="C103" s="7" t="s">
        <v>12</v>
      </c>
      <c r="D103" s="8"/>
      <c r="E103" s="8"/>
      <c r="F103" s="8"/>
      <c r="G103" s="8"/>
      <c r="H103" s="8"/>
      <c r="I103" s="2">
        <v>0</v>
      </c>
      <c r="J103" s="2">
        <v>0</v>
      </c>
      <c r="K103" s="2">
        <v>0</v>
      </c>
      <c r="L103" s="2">
        <v>0</v>
      </c>
      <c r="M103" s="2">
        <v>0</v>
      </c>
    </row>
    <row r="104" spans="2:13">
      <c r="B104" s="15"/>
      <c r="C104" s="10" t="s">
        <v>13</v>
      </c>
      <c r="D104" s="11"/>
      <c r="E104" s="11"/>
      <c r="F104" s="11"/>
      <c r="G104" s="11"/>
      <c r="H104" s="11"/>
      <c r="I104" s="2">
        <f>SUM(I100:I103)</f>
        <v>16737878.01</v>
      </c>
      <c r="J104" s="2">
        <f>SUM(J100:J103)</f>
        <v>19073231.180000003</v>
      </c>
      <c r="K104" s="2">
        <f>SUM(K100:K103)</f>
        <v>22747255.210000001</v>
      </c>
      <c r="L104" s="2">
        <f>SUM(L100:L103)</f>
        <v>16781900</v>
      </c>
      <c r="M104" s="2">
        <f>SUM(M100:M103)</f>
        <v>16908100</v>
      </c>
    </row>
    <row r="105" spans="2:13" ht="94.5">
      <c r="B105" s="15" t="s">
        <v>62</v>
      </c>
      <c r="C105" s="12" t="s">
        <v>56</v>
      </c>
      <c r="D105" s="11"/>
      <c r="E105" s="11"/>
      <c r="F105" s="11"/>
      <c r="G105" s="11"/>
      <c r="H105" s="11"/>
      <c r="I105" s="2"/>
      <c r="J105" s="2"/>
      <c r="K105" s="2"/>
      <c r="L105" s="2"/>
      <c r="M105" s="2"/>
    </row>
    <row r="106" spans="2:13" ht="15.75" customHeight="1">
      <c r="B106" s="15"/>
      <c r="C106" s="7" t="s">
        <v>11</v>
      </c>
      <c r="D106" s="9" t="s">
        <v>53</v>
      </c>
      <c r="E106" s="9" t="s">
        <v>32</v>
      </c>
      <c r="F106" s="9" t="s">
        <v>10</v>
      </c>
      <c r="G106" s="9" t="s">
        <v>57</v>
      </c>
      <c r="H106" s="9" t="s">
        <v>58</v>
      </c>
      <c r="I106" s="2">
        <v>0</v>
      </c>
      <c r="J106" s="2">
        <f>334295.7-16091.76</f>
        <v>318203.94</v>
      </c>
      <c r="K106" s="2">
        <v>0</v>
      </c>
      <c r="L106" s="2">
        <v>0</v>
      </c>
      <c r="M106" s="2">
        <v>0</v>
      </c>
    </row>
    <row r="107" spans="2:13" ht="31.5">
      <c r="B107" s="15"/>
      <c r="C107" s="7" t="s">
        <v>35</v>
      </c>
      <c r="D107" s="9" t="s">
        <v>53</v>
      </c>
      <c r="E107" s="9" t="s">
        <v>32</v>
      </c>
      <c r="F107" s="9" t="s">
        <v>10</v>
      </c>
      <c r="G107" s="9" t="s">
        <v>57</v>
      </c>
      <c r="H107" s="9" t="s">
        <v>58</v>
      </c>
      <c r="I107" s="2">
        <v>0</v>
      </c>
      <c r="J107" s="2">
        <f>6351602-305727.14</f>
        <v>6045874.8600000003</v>
      </c>
      <c r="K107" s="2">
        <v>0</v>
      </c>
      <c r="L107" s="2">
        <v>0</v>
      </c>
      <c r="M107" s="2">
        <v>0</v>
      </c>
    </row>
    <row r="108" spans="2:13" ht="31.5">
      <c r="B108" s="15"/>
      <c r="C108" s="7" t="s">
        <v>36</v>
      </c>
      <c r="D108" s="11" t="s">
        <v>72</v>
      </c>
      <c r="E108" s="11"/>
      <c r="F108" s="11"/>
      <c r="G108" s="11"/>
      <c r="H108" s="11"/>
      <c r="I108" s="2">
        <v>0</v>
      </c>
      <c r="J108" s="2" t="s">
        <v>72</v>
      </c>
      <c r="K108" s="2">
        <v>0</v>
      </c>
      <c r="L108" s="2">
        <v>0</v>
      </c>
      <c r="M108" s="2">
        <v>0</v>
      </c>
    </row>
    <row r="109" spans="2:13">
      <c r="B109" s="15"/>
      <c r="C109" s="7" t="s">
        <v>12</v>
      </c>
      <c r="D109" s="11"/>
      <c r="E109" s="11"/>
      <c r="F109" s="11"/>
      <c r="G109" s="11"/>
      <c r="H109" s="11"/>
      <c r="I109" s="2">
        <v>0</v>
      </c>
      <c r="J109" s="2">
        <v>0</v>
      </c>
      <c r="K109" s="2">
        <v>0</v>
      </c>
      <c r="L109" s="2">
        <v>0</v>
      </c>
      <c r="M109" s="2">
        <v>0</v>
      </c>
    </row>
    <row r="110" spans="2:13">
      <c r="B110" s="15"/>
      <c r="C110" s="10" t="s">
        <v>13</v>
      </c>
      <c r="D110" s="11"/>
      <c r="E110" s="11"/>
      <c r="F110" s="11"/>
      <c r="G110" s="11"/>
      <c r="H110" s="11"/>
      <c r="I110" s="2">
        <f>SUM(I106:I109)</f>
        <v>0</v>
      </c>
      <c r="J110" s="2">
        <f>SUM(J106:J109)</f>
        <v>6364078.8000000007</v>
      </c>
      <c r="K110" s="2">
        <f>SUM(K106:K109)</f>
        <v>0</v>
      </c>
      <c r="L110" s="2">
        <f>SUM(L106:L109)</f>
        <v>0</v>
      </c>
      <c r="M110" s="2">
        <v>0</v>
      </c>
    </row>
    <row r="111" spans="2:13" ht="173.25">
      <c r="B111" s="15">
        <v>4</v>
      </c>
      <c r="C111" s="12" t="s">
        <v>44</v>
      </c>
      <c r="D111" s="11"/>
      <c r="E111" s="11"/>
      <c r="F111" s="11"/>
      <c r="G111" s="11"/>
      <c r="H111" s="11"/>
      <c r="I111" s="2"/>
      <c r="J111" s="2"/>
      <c r="K111" s="2"/>
      <c r="L111" s="2"/>
      <c r="M111" s="2"/>
    </row>
    <row r="112" spans="2:13" ht="15.75" customHeight="1">
      <c r="B112" s="15"/>
      <c r="C112" s="7" t="s">
        <v>11</v>
      </c>
      <c r="D112" s="8">
        <v>901</v>
      </c>
      <c r="E112" s="9" t="s">
        <v>32</v>
      </c>
      <c r="F112" s="8">
        <v>5</v>
      </c>
      <c r="G112" s="8">
        <v>52</v>
      </c>
      <c r="H112" s="8">
        <v>81740</v>
      </c>
      <c r="I112" s="2">
        <f>SUM(I118+I124+I130)</f>
        <v>170000</v>
      </c>
      <c r="J112" s="2">
        <f>J118+J124+J130</f>
        <v>0</v>
      </c>
      <c r="K112" s="2">
        <f>K118+K124+K130</f>
        <v>0</v>
      </c>
      <c r="L112" s="2">
        <f>L118+L124+L130</f>
        <v>0</v>
      </c>
      <c r="M112" s="2">
        <f>M118+M124+M130</f>
        <v>0</v>
      </c>
    </row>
    <row r="113" spans="2:13" ht="31.5">
      <c r="B113" s="15"/>
      <c r="C113" s="7" t="s">
        <v>35</v>
      </c>
      <c r="D113" s="8"/>
      <c r="E113" s="8"/>
      <c r="F113" s="8"/>
      <c r="G113" s="8"/>
      <c r="H113" s="8"/>
      <c r="I113" s="2">
        <f t="shared" ref="I113:M115" si="1">I119</f>
        <v>0</v>
      </c>
      <c r="J113" s="2">
        <f t="shared" si="1"/>
        <v>0</v>
      </c>
      <c r="K113" s="2">
        <f t="shared" si="1"/>
        <v>0</v>
      </c>
      <c r="L113" s="2">
        <f t="shared" si="1"/>
        <v>0</v>
      </c>
      <c r="M113" s="2">
        <f t="shared" si="1"/>
        <v>0</v>
      </c>
    </row>
    <row r="114" spans="2:13" ht="31.5">
      <c r="B114" s="15"/>
      <c r="C114" s="7" t="s">
        <v>36</v>
      </c>
      <c r="D114" s="8"/>
      <c r="E114" s="9"/>
      <c r="F114" s="8"/>
      <c r="G114" s="8"/>
      <c r="H114" s="8"/>
      <c r="I114" s="2">
        <v>0</v>
      </c>
      <c r="J114" s="2">
        <v>0</v>
      </c>
      <c r="K114" s="2">
        <v>0</v>
      </c>
      <c r="L114" s="2">
        <v>0</v>
      </c>
      <c r="M114" s="2">
        <v>0</v>
      </c>
    </row>
    <row r="115" spans="2:13">
      <c r="B115" s="15"/>
      <c r="C115" s="7" t="s">
        <v>12</v>
      </c>
      <c r="D115" s="8"/>
      <c r="E115" s="8"/>
      <c r="F115" s="8"/>
      <c r="G115" s="8"/>
      <c r="H115" s="8"/>
      <c r="I115" s="2">
        <f t="shared" si="1"/>
        <v>0</v>
      </c>
      <c r="J115" s="2">
        <f t="shared" si="1"/>
        <v>0</v>
      </c>
      <c r="K115" s="2">
        <f t="shared" si="1"/>
        <v>0</v>
      </c>
      <c r="L115" s="2">
        <f t="shared" si="1"/>
        <v>0</v>
      </c>
      <c r="M115" s="2">
        <f t="shared" si="1"/>
        <v>0</v>
      </c>
    </row>
    <row r="116" spans="2:13">
      <c r="B116" s="15"/>
      <c r="C116" s="10" t="s">
        <v>13</v>
      </c>
      <c r="D116" s="11"/>
      <c r="E116" s="11"/>
      <c r="F116" s="11"/>
      <c r="G116" s="11"/>
      <c r="H116" s="11"/>
      <c r="I116" s="2">
        <f>SUM(I112:I112)</f>
        <v>170000</v>
      </c>
      <c r="J116" s="2">
        <f>SUM(J112:J115)</f>
        <v>0</v>
      </c>
      <c r="K116" s="2">
        <f>SUM(K112:K115)</f>
        <v>0</v>
      </c>
      <c r="L116" s="2">
        <f>SUM(L112:L115)</f>
        <v>0</v>
      </c>
      <c r="M116" s="2">
        <f>SUM(M112:M115)</f>
        <v>0</v>
      </c>
    </row>
    <row r="117" spans="2:13" ht="63">
      <c r="B117" s="15" t="s">
        <v>28</v>
      </c>
      <c r="C117" s="12" t="s">
        <v>29</v>
      </c>
      <c r="D117" s="11"/>
      <c r="E117" s="11"/>
      <c r="F117" s="11"/>
      <c r="G117" s="11"/>
      <c r="H117" s="11"/>
      <c r="I117" s="2"/>
      <c r="J117" s="2"/>
      <c r="K117" s="2"/>
      <c r="L117" s="2"/>
      <c r="M117" s="2"/>
    </row>
    <row r="118" spans="2:13" ht="15.75" customHeight="1">
      <c r="B118" s="15"/>
      <c r="C118" s="7" t="s">
        <v>11</v>
      </c>
      <c r="D118" s="8">
        <v>901</v>
      </c>
      <c r="E118" s="9" t="s">
        <v>32</v>
      </c>
      <c r="F118" s="8">
        <v>5</v>
      </c>
      <c r="G118" s="8">
        <v>52</v>
      </c>
      <c r="H118" s="8">
        <v>81740</v>
      </c>
      <c r="I118" s="2">
        <v>100000</v>
      </c>
      <c r="J118" s="2">
        <v>0</v>
      </c>
      <c r="K118" s="2">
        <v>0</v>
      </c>
      <c r="L118" s="2">
        <v>0</v>
      </c>
      <c r="M118" s="2">
        <v>0</v>
      </c>
    </row>
    <row r="119" spans="2:13" ht="31.5">
      <c r="B119" s="15"/>
      <c r="C119" s="7" t="s">
        <v>35</v>
      </c>
      <c r="D119" s="8"/>
      <c r="E119" s="8"/>
      <c r="F119" s="8"/>
      <c r="G119" s="8"/>
      <c r="H119" s="8"/>
      <c r="I119" s="2">
        <v>0</v>
      </c>
      <c r="J119" s="2">
        <v>0</v>
      </c>
      <c r="K119" s="2">
        <v>0</v>
      </c>
      <c r="L119" s="2">
        <v>0</v>
      </c>
      <c r="M119" s="2">
        <v>0</v>
      </c>
    </row>
    <row r="120" spans="2:13" ht="31.5">
      <c r="B120" s="15"/>
      <c r="C120" s="7" t="s">
        <v>36</v>
      </c>
      <c r="D120" s="8"/>
      <c r="E120" s="9"/>
      <c r="F120" s="8"/>
      <c r="G120" s="8"/>
      <c r="H120" s="8"/>
      <c r="I120" s="2">
        <v>0</v>
      </c>
      <c r="J120" s="2">
        <v>0</v>
      </c>
      <c r="K120" s="2">
        <v>0</v>
      </c>
      <c r="L120" s="2">
        <v>0</v>
      </c>
      <c r="M120" s="2">
        <v>0</v>
      </c>
    </row>
    <row r="121" spans="2:13">
      <c r="B121" s="15"/>
      <c r="C121" s="7" t="s">
        <v>12</v>
      </c>
      <c r="D121" s="8"/>
      <c r="E121" s="8"/>
      <c r="F121" s="8"/>
      <c r="G121" s="8"/>
      <c r="H121" s="8"/>
      <c r="I121" s="2">
        <v>0</v>
      </c>
      <c r="J121" s="2">
        <v>0</v>
      </c>
      <c r="K121" s="2">
        <v>0</v>
      </c>
      <c r="L121" s="2">
        <v>0</v>
      </c>
      <c r="M121" s="2">
        <v>0</v>
      </c>
    </row>
    <row r="122" spans="2:13">
      <c r="B122" s="15"/>
      <c r="C122" s="10" t="s">
        <v>13</v>
      </c>
      <c r="D122" s="11"/>
      <c r="E122" s="11"/>
      <c r="F122" s="11"/>
      <c r="G122" s="11"/>
      <c r="H122" s="11"/>
      <c r="I122" s="2">
        <f>SUM(I118:I121)</f>
        <v>100000</v>
      </c>
      <c r="J122" s="2">
        <f>SUM(J118:J121)</f>
        <v>0</v>
      </c>
      <c r="K122" s="2">
        <f>SUM(K118:K121)</f>
        <v>0</v>
      </c>
      <c r="L122" s="2">
        <f>SUM(L118:L121)</f>
        <v>0</v>
      </c>
      <c r="M122" s="2">
        <v>0</v>
      </c>
    </row>
    <row r="123" spans="2:13" ht="63">
      <c r="B123" s="15" t="s">
        <v>37</v>
      </c>
      <c r="C123" s="14" t="s">
        <v>38</v>
      </c>
      <c r="D123" s="11"/>
      <c r="E123" s="11"/>
      <c r="F123" s="11"/>
      <c r="G123" s="11"/>
      <c r="H123" s="11"/>
      <c r="I123" s="2"/>
      <c r="J123" s="2"/>
      <c r="K123" s="2"/>
      <c r="L123" s="2"/>
      <c r="M123" s="2"/>
    </row>
    <row r="124" spans="2:13" ht="15.75" customHeight="1">
      <c r="B124" s="15"/>
      <c r="C124" s="7" t="s">
        <v>11</v>
      </c>
      <c r="D124" s="8">
        <v>901</v>
      </c>
      <c r="E124" s="9" t="s">
        <v>32</v>
      </c>
      <c r="F124" s="8">
        <v>5</v>
      </c>
      <c r="G124" s="8">
        <v>52</v>
      </c>
      <c r="H124" s="8">
        <v>81740</v>
      </c>
      <c r="I124" s="2">
        <v>20000</v>
      </c>
      <c r="J124" s="2">
        <v>0</v>
      </c>
      <c r="K124" s="2">
        <v>0</v>
      </c>
      <c r="L124" s="2">
        <v>0</v>
      </c>
      <c r="M124" s="2">
        <v>0</v>
      </c>
    </row>
    <row r="125" spans="2:13" ht="31.5">
      <c r="B125" s="15"/>
      <c r="C125" s="7" t="s">
        <v>35</v>
      </c>
      <c r="D125" s="11"/>
      <c r="E125" s="11"/>
      <c r="F125" s="11"/>
      <c r="G125" s="11"/>
      <c r="H125" s="11"/>
      <c r="I125" s="2">
        <v>0</v>
      </c>
      <c r="J125" s="2">
        <v>0</v>
      </c>
      <c r="K125" s="2">
        <v>0</v>
      </c>
      <c r="L125" s="2">
        <v>0</v>
      </c>
      <c r="M125" s="2">
        <v>0</v>
      </c>
    </row>
    <row r="126" spans="2:13" ht="31.5">
      <c r="B126" s="15"/>
      <c r="C126" s="7" t="s">
        <v>36</v>
      </c>
      <c r="D126" s="11"/>
      <c r="E126" s="11"/>
      <c r="F126" s="11"/>
      <c r="G126" s="11"/>
      <c r="H126" s="11"/>
      <c r="I126" s="2">
        <v>0</v>
      </c>
      <c r="J126" s="2">
        <v>0</v>
      </c>
      <c r="K126" s="2">
        <v>0</v>
      </c>
      <c r="L126" s="2">
        <v>0</v>
      </c>
      <c r="M126" s="2">
        <v>0</v>
      </c>
    </row>
    <row r="127" spans="2:13">
      <c r="B127" s="15"/>
      <c r="C127" s="7" t="s">
        <v>12</v>
      </c>
      <c r="D127" s="11"/>
      <c r="E127" s="11"/>
      <c r="F127" s="11"/>
      <c r="G127" s="11"/>
      <c r="H127" s="11"/>
      <c r="I127" s="2">
        <v>0</v>
      </c>
      <c r="J127" s="2">
        <v>0</v>
      </c>
      <c r="K127" s="2">
        <v>0</v>
      </c>
      <c r="L127" s="2">
        <v>0</v>
      </c>
      <c r="M127" s="2">
        <v>0</v>
      </c>
    </row>
    <row r="128" spans="2:13">
      <c r="B128" s="15"/>
      <c r="C128" s="10" t="s">
        <v>13</v>
      </c>
      <c r="D128" s="11"/>
      <c r="E128" s="11"/>
      <c r="F128" s="11"/>
      <c r="G128" s="11"/>
      <c r="H128" s="11"/>
      <c r="I128" s="2">
        <f>SUM(I124:I127)</f>
        <v>20000</v>
      </c>
      <c r="J128" s="2">
        <f>SUM(J124:J127)</f>
        <v>0</v>
      </c>
      <c r="K128" s="2">
        <f>SUM(K124:K127)</f>
        <v>0</v>
      </c>
      <c r="L128" s="2">
        <f>SUM(L124:L127)</f>
        <v>0</v>
      </c>
      <c r="M128" s="2">
        <v>0</v>
      </c>
    </row>
    <row r="129" spans="2:13" ht="141.75">
      <c r="B129" s="15" t="s">
        <v>39</v>
      </c>
      <c r="C129" s="14" t="s">
        <v>43</v>
      </c>
      <c r="D129" s="11"/>
      <c r="E129" s="11"/>
      <c r="F129" s="11"/>
      <c r="G129" s="11"/>
      <c r="H129" s="11"/>
      <c r="I129" s="2"/>
      <c r="J129" s="2"/>
      <c r="K129" s="2"/>
      <c r="L129" s="2"/>
      <c r="M129" s="2"/>
    </row>
    <row r="130" spans="2:13" ht="15.75" customHeight="1">
      <c r="B130" s="15"/>
      <c r="C130" s="7" t="s">
        <v>11</v>
      </c>
      <c r="D130" s="8">
        <v>901</v>
      </c>
      <c r="E130" s="9" t="s">
        <v>32</v>
      </c>
      <c r="F130" s="8">
        <v>5</v>
      </c>
      <c r="G130" s="8">
        <v>52</v>
      </c>
      <c r="H130" s="8">
        <v>81740</v>
      </c>
      <c r="I130" s="2">
        <v>50000</v>
      </c>
      <c r="J130" s="2">
        <v>0</v>
      </c>
      <c r="K130" s="2">
        <v>0</v>
      </c>
      <c r="L130" s="2">
        <v>0</v>
      </c>
      <c r="M130" s="2">
        <v>0</v>
      </c>
    </row>
    <row r="131" spans="2:13" ht="31.5">
      <c r="B131" s="15"/>
      <c r="C131" s="7" t="s">
        <v>35</v>
      </c>
      <c r="D131" s="11"/>
      <c r="E131" s="11"/>
      <c r="F131" s="11"/>
      <c r="G131" s="11"/>
      <c r="H131" s="11"/>
      <c r="I131" s="2">
        <v>0</v>
      </c>
      <c r="J131" s="2">
        <v>0</v>
      </c>
      <c r="K131" s="2">
        <v>0</v>
      </c>
      <c r="L131" s="2">
        <v>0</v>
      </c>
      <c r="M131" s="2">
        <v>0</v>
      </c>
    </row>
    <row r="132" spans="2:13" ht="31.5">
      <c r="B132" s="15"/>
      <c r="C132" s="7" t="s">
        <v>36</v>
      </c>
      <c r="D132" s="11"/>
      <c r="E132" s="11"/>
      <c r="F132" s="11"/>
      <c r="G132" s="11"/>
      <c r="H132" s="11"/>
      <c r="I132" s="2">
        <v>0</v>
      </c>
      <c r="J132" s="2">
        <v>0</v>
      </c>
      <c r="K132" s="2">
        <v>0</v>
      </c>
      <c r="L132" s="2">
        <v>0</v>
      </c>
      <c r="M132" s="2">
        <v>0</v>
      </c>
    </row>
    <row r="133" spans="2:13">
      <c r="B133" s="15"/>
      <c r="C133" s="7" t="s">
        <v>12</v>
      </c>
      <c r="D133" s="11"/>
      <c r="E133" s="11"/>
      <c r="F133" s="11"/>
      <c r="G133" s="11"/>
      <c r="H133" s="11"/>
      <c r="I133" s="2">
        <v>0</v>
      </c>
      <c r="J133" s="2">
        <v>0</v>
      </c>
      <c r="K133" s="2">
        <v>0</v>
      </c>
      <c r="L133" s="2">
        <v>0</v>
      </c>
      <c r="M133" s="2">
        <v>0</v>
      </c>
    </row>
    <row r="134" spans="2:13">
      <c r="B134" s="15"/>
      <c r="C134" s="10" t="s">
        <v>13</v>
      </c>
      <c r="D134" s="11"/>
      <c r="E134" s="11"/>
      <c r="F134" s="11"/>
      <c r="G134" s="11"/>
      <c r="H134" s="11"/>
      <c r="I134" s="2">
        <f>SUM(I130:I133)</f>
        <v>50000</v>
      </c>
      <c r="J134" s="2">
        <f>SUM(J130:J133)</f>
        <v>0</v>
      </c>
      <c r="K134" s="2">
        <f>SUM(K130:K133)</f>
        <v>0</v>
      </c>
      <c r="L134" s="2">
        <f>SUM(L130:L133)</f>
        <v>0</v>
      </c>
      <c r="M134" s="2">
        <v>0</v>
      </c>
    </row>
    <row r="135" spans="2:13" ht="63">
      <c r="B135" s="15">
        <v>5</v>
      </c>
      <c r="C135" s="14" t="s">
        <v>30</v>
      </c>
      <c r="D135" s="11"/>
      <c r="E135" s="11"/>
      <c r="F135" s="11"/>
      <c r="G135" s="11"/>
      <c r="H135" s="11"/>
      <c r="I135" s="2"/>
      <c r="J135" s="2"/>
      <c r="K135" s="2"/>
      <c r="L135" s="2"/>
      <c r="M135" s="2"/>
    </row>
    <row r="136" spans="2:13" ht="15.75" customHeight="1">
      <c r="B136" s="15"/>
      <c r="C136" s="7" t="s">
        <v>11</v>
      </c>
      <c r="D136" s="8">
        <v>901</v>
      </c>
      <c r="E136" s="9" t="s">
        <v>32</v>
      </c>
      <c r="F136" s="8">
        <v>5</v>
      </c>
      <c r="G136" s="9" t="s">
        <v>59</v>
      </c>
      <c r="H136" s="8">
        <v>81630</v>
      </c>
      <c r="I136" s="2">
        <f>I142</f>
        <v>1903212.5</v>
      </c>
      <c r="J136" s="2">
        <f>J142</f>
        <v>1947100</v>
      </c>
      <c r="K136" s="2">
        <f>K142</f>
        <v>2025000</v>
      </c>
      <c r="L136" s="2">
        <f>L142</f>
        <v>2106000</v>
      </c>
      <c r="M136" s="2">
        <f>M142</f>
        <v>900000</v>
      </c>
    </row>
    <row r="137" spans="2:13" ht="31.5">
      <c r="B137" s="15"/>
      <c r="C137" s="7" t="s">
        <v>35</v>
      </c>
      <c r="D137" s="8"/>
      <c r="E137" s="8"/>
      <c r="F137" s="8"/>
      <c r="G137" s="8"/>
      <c r="H137" s="8"/>
      <c r="I137" s="2">
        <v>0</v>
      </c>
      <c r="J137" s="2">
        <v>0</v>
      </c>
      <c r="K137" s="2">
        <v>0</v>
      </c>
      <c r="L137" s="2">
        <v>0</v>
      </c>
      <c r="M137" s="2">
        <v>0</v>
      </c>
    </row>
    <row r="138" spans="2:13" ht="31.5">
      <c r="B138" s="15"/>
      <c r="C138" s="7" t="s">
        <v>36</v>
      </c>
      <c r="D138" s="8"/>
      <c r="E138" s="9"/>
      <c r="F138" s="8"/>
      <c r="G138" s="8"/>
      <c r="H138" s="8"/>
      <c r="I138" s="2">
        <v>0</v>
      </c>
      <c r="J138" s="2">
        <v>0</v>
      </c>
      <c r="K138" s="2">
        <v>0</v>
      </c>
      <c r="L138" s="2">
        <v>0</v>
      </c>
      <c r="M138" s="2">
        <v>0</v>
      </c>
    </row>
    <row r="139" spans="2:13">
      <c r="B139" s="15"/>
      <c r="C139" s="7" t="s">
        <v>12</v>
      </c>
      <c r="D139" s="8"/>
      <c r="E139" s="8"/>
      <c r="F139" s="8"/>
      <c r="G139" s="8"/>
      <c r="H139" s="8"/>
      <c r="I139" s="2">
        <f>I175</f>
        <v>0</v>
      </c>
      <c r="J139" s="2">
        <f>J175</f>
        <v>0</v>
      </c>
      <c r="K139" s="2">
        <f>K175</f>
        <v>0</v>
      </c>
      <c r="L139" s="2">
        <f>L175</f>
        <v>0</v>
      </c>
      <c r="M139" s="2">
        <f>M175</f>
        <v>0</v>
      </c>
    </row>
    <row r="140" spans="2:13">
      <c r="B140" s="15"/>
      <c r="C140" s="10" t="s">
        <v>13</v>
      </c>
      <c r="D140" s="11"/>
      <c r="E140" s="11"/>
      <c r="F140" s="11"/>
      <c r="G140" s="11"/>
      <c r="H140" s="11"/>
      <c r="I140" s="2">
        <f>SUM(I136:I139)</f>
        <v>1903212.5</v>
      </c>
      <c r="J140" s="2">
        <f>SUM(J136:J139)</f>
        <v>1947100</v>
      </c>
      <c r="K140" s="2">
        <f>SUM(K136:K139)</f>
        <v>2025000</v>
      </c>
      <c r="L140" s="2">
        <f>SUM(L136:L139)</f>
        <v>2106000</v>
      </c>
      <c r="M140" s="2">
        <f>SUM(M136:M139)</f>
        <v>900000</v>
      </c>
    </row>
    <row r="141" spans="2:13" ht="63">
      <c r="B141" s="15" t="s">
        <v>31</v>
      </c>
      <c r="C141" s="14" t="s">
        <v>30</v>
      </c>
      <c r="D141" s="11"/>
      <c r="E141" s="11"/>
      <c r="F141" s="11"/>
      <c r="G141" s="11"/>
      <c r="H141" s="11"/>
      <c r="I141" s="2"/>
      <c r="J141" s="2"/>
      <c r="K141" s="2"/>
      <c r="L141" s="2"/>
      <c r="M141" s="2"/>
    </row>
    <row r="142" spans="2:13" ht="15.75" customHeight="1">
      <c r="B142" s="15"/>
      <c r="C142" s="7" t="s">
        <v>11</v>
      </c>
      <c r="D142" s="8">
        <v>901</v>
      </c>
      <c r="E142" s="9" t="s">
        <v>32</v>
      </c>
      <c r="F142" s="8">
        <v>5</v>
      </c>
      <c r="G142" s="9" t="s">
        <v>59</v>
      </c>
      <c r="H142" s="8">
        <v>81630</v>
      </c>
      <c r="I142" s="2">
        <v>1903212.5</v>
      </c>
      <c r="J142" s="2">
        <v>1947100</v>
      </c>
      <c r="K142" s="2">
        <f>1947100+77900</f>
        <v>2025000</v>
      </c>
      <c r="L142" s="2">
        <v>2106000</v>
      </c>
      <c r="M142" s="2">
        <v>900000</v>
      </c>
    </row>
    <row r="143" spans="2:13" ht="31.5">
      <c r="B143" s="15"/>
      <c r="C143" s="7" t="s">
        <v>35</v>
      </c>
      <c r="D143" s="8"/>
      <c r="E143" s="8"/>
      <c r="F143" s="8"/>
      <c r="G143" s="8"/>
      <c r="H143" s="8"/>
      <c r="I143" s="2">
        <v>0</v>
      </c>
      <c r="J143" s="2">
        <v>0</v>
      </c>
      <c r="K143" s="2">
        <v>0</v>
      </c>
      <c r="L143" s="2">
        <v>0</v>
      </c>
      <c r="M143" s="2">
        <v>0</v>
      </c>
    </row>
    <row r="144" spans="2:13" ht="31.5">
      <c r="B144" s="15"/>
      <c r="C144" s="7" t="s">
        <v>36</v>
      </c>
      <c r="D144" s="8"/>
      <c r="E144" s="9"/>
      <c r="F144" s="8"/>
      <c r="G144" s="8"/>
      <c r="H144" s="8"/>
      <c r="I144" s="2">
        <v>0</v>
      </c>
      <c r="J144" s="2">
        <v>0</v>
      </c>
      <c r="K144" s="2">
        <v>0</v>
      </c>
      <c r="L144" s="2">
        <v>0</v>
      </c>
      <c r="M144" s="2">
        <v>0</v>
      </c>
    </row>
    <row r="145" spans="2:13">
      <c r="B145" s="15"/>
      <c r="C145" s="7" t="s">
        <v>12</v>
      </c>
      <c r="D145" s="8"/>
      <c r="E145" s="8"/>
      <c r="F145" s="8"/>
      <c r="G145" s="8"/>
      <c r="H145" s="8"/>
      <c r="I145" s="2">
        <v>0</v>
      </c>
      <c r="J145" s="2">
        <v>0</v>
      </c>
      <c r="K145" s="2">
        <v>0</v>
      </c>
      <c r="L145" s="2">
        <v>0</v>
      </c>
      <c r="M145" s="2">
        <v>0</v>
      </c>
    </row>
    <row r="146" spans="2:13">
      <c r="B146" s="15"/>
      <c r="C146" s="10" t="s">
        <v>13</v>
      </c>
      <c r="D146" s="11"/>
      <c r="E146" s="11"/>
      <c r="F146" s="11"/>
      <c r="G146" s="11"/>
      <c r="H146" s="11"/>
      <c r="I146" s="2">
        <f>SUM(I142:I145)</f>
        <v>1903212.5</v>
      </c>
      <c r="J146" s="2">
        <f>SUM(J142:J145)</f>
        <v>1947100</v>
      </c>
      <c r="K146" s="2">
        <f>SUM(K142:K145)</f>
        <v>2025000</v>
      </c>
      <c r="L146" s="2">
        <f>SUM(L142:L145)</f>
        <v>2106000</v>
      </c>
      <c r="M146" s="2">
        <f>SUM(M142:M145)</f>
        <v>900000</v>
      </c>
    </row>
    <row r="147" spans="2:13" ht="31.5">
      <c r="B147" s="15">
        <v>6</v>
      </c>
      <c r="C147" s="14" t="s">
        <v>40</v>
      </c>
      <c r="D147" s="11"/>
      <c r="E147" s="11"/>
      <c r="F147" s="11"/>
      <c r="G147" s="11"/>
      <c r="H147" s="11"/>
      <c r="I147" s="2"/>
      <c r="J147" s="2"/>
      <c r="K147" s="2"/>
      <c r="L147" s="2"/>
      <c r="M147" s="2"/>
    </row>
    <row r="148" spans="2:13" ht="15.75" customHeight="1">
      <c r="B148" s="15"/>
      <c r="C148" s="7" t="s">
        <v>11</v>
      </c>
      <c r="D148" s="9">
        <v>901</v>
      </c>
      <c r="E148" s="9" t="s">
        <v>32</v>
      </c>
      <c r="F148" s="9">
        <v>5</v>
      </c>
      <c r="G148" s="9" t="s">
        <v>59</v>
      </c>
      <c r="H148" s="9">
        <v>80910</v>
      </c>
      <c r="I148" s="2">
        <f>I154</f>
        <v>100000</v>
      </c>
      <c r="J148" s="2">
        <f>J154</f>
        <v>0</v>
      </c>
      <c r="K148" s="2">
        <f>K154+K172</f>
        <v>0</v>
      </c>
      <c r="L148" s="2">
        <f>L154+L172</f>
        <v>0</v>
      </c>
      <c r="M148" s="2">
        <v>0</v>
      </c>
    </row>
    <row r="149" spans="2:13" ht="31.5">
      <c r="B149" s="15"/>
      <c r="C149" s="7" t="s">
        <v>35</v>
      </c>
      <c r="D149" s="8"/>
      <c r="E149" s="8"/>
      <c r="F149" s="8"/>
      <c r="G149" s="8"/>
      <c r="H149" s="8"/>
      <c r="I149" s="2">
        <v>0</v>
      </c>
      <c r="J149" s="2">
        <v>0</v>
      </c>
      <c r="K149" s="2">
        <v>0</v>
      </c>
      <c r="L149" s="2">
        <v>0</v>
      </c>
      <c r="M149" s="2">
        <v>0</v>
      </c>
    </row>
    <row r="150" spans="2:13" ht="31.5">
      <c r="B150" s="15"/>
      <c r="C150" s="7" t="s">
        <v>36</v>
      </c>
      <c r="D150" s="8"/>
      <c r="E150" s="9"/>
      <c r="F150" s="8"/>
      <c r="G150" s="8"/>
      <c r="H150" s="8"/>
      <c r="I150" s="2">
        <v>0</v>
      </c>
      <c r="J150" s="2">
        <v>0</v>
      </c>
      <c r="K150" s="2">
        <v>0</v>
      </c>
      <c r="L150" s="2">
        <v>0</v>
      </c>
      <c r="M150" s="2">
        <v>0</v>
      </c>
    </row>
    <row r="151" spans="2:13">
      <c r="B151" s="15"/>
      <c r="C151" s="7" t="s">
        <v>12</v>
      </c>
      <c r="D151" s="8"/>
      <c r="E151" s="8"/>
      <c r="F151" s="8"/>
      <c r="G151" s="8"/>
      <c r="H151" s="8"/>
      <c r="I151" s="2">
        <v>0</v>
      </c>
      <c r="J151" s="2">
        <v>0</v>
      </c>
      <c r="K151" s="2">
        <v>0</v>
      </c>
      <c r="L151" s="2">
        <v>0</v>
      </c>
      <c r="M151" s="2">
        <v>0</v>
      </c>
    </row>
    <row r="152" spans="2:13">
      <c r="B152" s="15"/>
      <c r="C152" s="10" t="s">
        <v>13</v>
      </c>
      <c r="D152" s="11"/>
      <c r="E152" s="11"/>
      <c r="F152" s="11"/>
      <c r="G152" s="11"/>
      <c r="H152" s="11"/>
      <c r="I152" s="2">
        <f>SUM(I148:I151)</f>
        <v>100000</v>
      </c>
      <c r="J152" s="2">
        <f>SUM(J148:J151)</f>
        <v>0</v>
      </c>
      <c r="K152" s="2">
        <f>SUM(K148:K151)</f>
        <v>0</v>
      </c>
      <c r="L152" s="2">
        <f>SUM(L148:L151)</f>
        <v>0</v>
      </c>
      <c r="M152" s="2">
        <v>0</v>
      </c>
    </row>
    <row r="153" spans="2:13" ht="47.25">
      <c r="B153" s="15" t="s">
        <v>41</v>
      </c>
      <c r="C153" s="14" t="s">
        <v>42</v>
      </c>
      <c r="D153" s="11"/>
      <c r="E153" s="11"/>
      <c r="F153" s="11"/>
      <c r="G153" s="11"/>
      <c r="H153" s="11"/>
      <c r="I153" s="2"/>
      <c r="J153" s="2"/>
      <c r="K153" s="2"/>
      <c r="L153" s="2"/>
      <c r="M153" s="2"/>
    </row>
    <row r="154" spans="2:13" ht="15.75" customHeight="1">
      <c r="B154" s="15"/>
      <c r="C154" s="7" t="s">
        <v>11</v>
      </c>
      <c r="D154" s="9">
        <v>901</v>
      </c>
      <c r="E154" s="9" t="s">
        <v>32</v>
      </c>
      <c r="F154" s="9">
        <v>5</v>
      </c>
      <c r="G154" s="9" t="s">
        <v>59</v>
      </c>
      <c r="H154" s="9">
        <v>80910</v>
      </c>
      <c r="I154" s="2">
        <v>100000</v>
      </c>
      <c r="J154" s="2">
        <v>0</v>
      </c>
      <c r="K154" s="2">
        <f>SUM(K177)</f>
        <v>0</v>
      </c>
      <c r="L154" s="2">
        <f>SUM(L177)</f>
        <v>0</v>
      </c>
      <c r="M154" s="2">
        <v>0</v>
      </c>
    </row>
    <row r="155" spans="2:13" ht="31.5">
      <c r="B155" s="15"/>
      <c r="C155" s="7" t="s">
        <v>35</v>
      </c>
      <c r="D155" s="11"/>
      <c r="E155" s="11"/>
      <c r="F155" s="11"/>
      <c r="G155" s="11"/>
      <c r="H155" s="11"/>
      <c r="I155" s="2">
        <v>0</v>
      </c>
      <c r="J155" s="2">
        <v>0</v>
      </c>
      <c r="K155" s="2">
        <v>0</v>
      </c>
      <c r="L155" s="2">
        <v>0</v>
      </c>
      <c r="M155" s="2">
        <v>0</v>
      </c>
    </row>
    <row r="156" spans="2:13" ht="31.5">
      <c r="B156" s="15"/>
      <c r="C156" s="7" t="s">
        <v>36</v>
      </c>
      <c r="D156" s="11"/>
      <c r="E156" s="11"/>
      <c r="F156" s="11"/>
      <c r="G156" s="11"/>
      <c r="H156" s="11"/>
      <c r="I156" s="2">
        <v>0</v>
      </c>
      <c r="J156" s="2">
        <v>0</v>
      </c>
      <c r="K156" s="2">
        <v>0</v>
      </c>
      <c r="L156" s="2">
        <v>0</v>
      </c>
      <c r="M156" s="2">
        <v>0</v>
      </c>
    </row>
    <row r="157" spans="2:13">
      <c r="B157" s="15"/>
      <c r="C157" s="7" t="s">
        <v>12</v>
      </c>
      <c r="D157" s="11"/>
      <c r="E157" s="11"/>
      <c r="F157" s="11"/>
      <c r="G157" s="11"/>
      <c r="H157" s="11"/>
      <c r="I157" s="2">
        <v>0</v>
      </c>
      <c r="J157" s="2">
        <v>0</v>
      </c>
      <c r="K157" s="2">
        <v>0</v>
      </c>
      <c r="L157" s="2">
        <v>0</v>
      </c>
      <c r="M157" s="2">
        <v>0</v>
      </c>
    </row>
    <row r="158" spans="2:13">
      <c r="B158" s="15"/>
      <c r="C158" s="10" t="s">
        <v>13</v>
      </c>
      <c r="D158" s="11"/>
      <c r="E158" s="11"/>
      <c r="F158" s="11"/>
      <c r="G158" s="11"/>
      <c r="H158" s="11"/>
      <c r="I158" s="2">
        <f>I154+I155+I156+I157</f>
        <v>100000</v>
      </c>
      <c r="J158" s="2">
        <f>J154+J155+J156+J157</f>
        <v>0</v>
      </c>
      <c r="K158" s="2">
        <f>K154+K155+K156+K157</f>
        <v>0</v>
      </c>
      <c r="L158" s="2">
        <f>L154+L155+L156+L157</f>
        <v>0</v>
      </c>
      <c r="M158" s="2">
        <v>0</v>
      </c>
    </row>
    <row r="159" spans="2:13" ht="47.25">
      <c r="B159" s="15" t="s">
        <v>67</v>
      </c>
      <c r="C159" s="14" t="s">
        <v>63</v>
      </c>
      <c r="D159" s="11"/>
      <c r="E159" s="11"/>
      <c r="F159" s="11"/>
      <c r="G159" s="11"/>
      <c r="H159" s="11"/>
      <c r="I159" s="2"/>
      <c r="J159" s="2"/>
      <c r="K159" s="2"/>
      <c r="L159" s="2"/>
      <c r="M159" s="2"/>
    </row>
    <row r="160" spans="2:13" ht="15.75" customHeight="1">
      <c r="B160" s="15"/>
      <c r="C160" s="7" t="s">
        <v>11</v>
      </c>
      <c r="D160" s="9">
        <v>901</v>
      </c>
      <c r="E160" s="9" t="s">
        <v>32</v>
      </c>
      <c r="F160" s="9">
        <v>5</v>
      </c>
      <c r="G160" s="9" t="s">
        <v>64</v>
      </c>
      <c r="H160" s="9" t="s">
        <v>65</v>
      </c>
      <c r="I160" s="2">
        <v>0</v>
      </c>
      <c r="J160" s="2">
        <f>1320000-567000</f>
        <v>753000</v>
      </c>
      <c r="K160" s="2">
        <v>0</v>
      </c>
      <c r="L160" s="2">
        <v>0</v>
      </c>
      <c r="M160" s="2">
        <v>0</v>
      </c>
    </row>
    <row r="161" spans="2:13" ht="31.5">
      <c r="B161" s="15"/>
      <c r="C161" s="7" t="s">
        <v>35</v>
      </c>
      <c r="D161" s="11"/>
      <c r="E161" s="11"/>
      <c r="F161" s="11"/>
      <c r="G161" s="11"/>
      <c r="H161" s="11"/>
      <c r="I161" s="2">
        <v>0</v>
      </c>
      <c r="J161" s="2">
        <v>0</v>
      </c>
      <c r="K161" s="2">
        <v>0</v>
      </c>
      <c r="L161" s="2">
        <v>0</v>
      </c>
      <c r="M161" s="2">
        <v>0</v>
      </c>
    </row>
    <row r="162" spans="2:13" ht="31.5">
      <c r="B162" s="15"/>
      <c r="C162" s="7" t="s">
        <v>36</v>
      </c>
      <c r="D162" s="11"/>
      <c r="E162" s="11"/>
      <c r="F162" s="11"/>
      <c r="G162" s="11"/>
      <c r="H162" s="11"/>
      <c r="I162" s="2">
        <v>0</v>
      </c>
      <c r="J162" s="2">
        <v>0</v>
      </c>
      <c r="K162" s="2">
        <v>0</v>
      </c>
      <c r="L162" s="2">
        <v>0</v>
      </c>
      <c r="M162" s="2">
        <v>0</v>
      </c>
    </row>
    <row r="163" spans="2:13">
      <c r="B163" s="15"/>
      <c r="C163" s="7" t="s">
        <v>12</v>
      </c>
      <c r="D163" s="11"/>
      <c r="E163" s="11"/>
      <c r="F163" s="11"/>
      <c r="G163" s="11"/>
      <c r="H163" s="11"/>
      <c r="I163" s="2">
        <v>0</v>
      </c>
      <c r="J163" s="2">
        <v>0</v>
      </c>
      <c r="K163" s="2">
        <v>0</v>
      </c>
      <c r="L163" s="2">
        <v>0</v>
      </c>
      <c r="M163" s="2">
        <v>0</v>
      </c>
    </row>
    <row r="164" spans="2:13">
      <c r="B164" s="15"/>
      <c r="C164" s="10" t="s">
        <v>13</v>
      </c>
      <c r="D164" s="11"/>
      <c r="E164" s="11"/>
      <c r="F164" s="11"/>
      <c r="G164" s="11"/>
      <c r="H164" s="11"/>
      <c r="I164" s="2">
        <v>0</v>
      </c>
      <c r="J164" s="2">
        <f>J160+J161+J162+J163</f>
        <v>753000</v>
      </c>
      <c r="K164" s="2">
        <f>K160+K161+K162+K163</f>
        <v>0</v>
      </c>
      <c r="L164" s="2">
        <f>L160+L161+L162+L163</f>
        <v>0</v>
      </c>
      <c r="M164" s="2">
        <v>0</v>
      </c>
    </row>
    <row r="165" spans="2:13" ht="47.25">
      <c r="B165" s="15" t="s">
        <v>68</v>
      </c>
      <c r="C165" s="14" t="s">
        <v>63</v>
      </c>
      <c r="D165" s="11"/>
      <c r="E165" s="11"/>
      <c r="F165" s="11"/>
      <c r="G165" s="11"/>
      <c r="H165" s="11"/>
      <c r="I165" s="2"/>
      <c r="J165" s="2"/>
      <c r="K165" s="2"/>
      <c r="L165" s="2"/>
      <c r="M165" s="2"/>
    </row>
    <row r="166" spans="2:13" ht="15.75" customHeight="1">
      <c r="B166" s="15"/>
      <c r="C166" s="7" t="s">
        <v>11</v>
      </c>
      <c r="D166" s="9">
        <v>901</v>
      </c>
      <c r="E166" s="9" t="s">
        <v>32</v>
      </c>
      <c r="F166" s="9">
        <v>5</v>
      </c>
      <c r="G166" s="9" t="s">
        <v>64</v>
      </c>
      <c r="H166" s="9" t="s">
        <v>65</v>
      </c>
      <c r="I166" s="2">
        <v>0</v>
      </c>
      <c r="J166" s="2">
        <f>J160-J172</f>
        <v>716000</v>
      </c>
      <c r="K166" s="2">
        <v>0</v>
      </c>
      <c r="L166" s="2">
        <v>0</v>
      </c>
      <c r="M166" s="2">
        <v>0</v>
      </c>
    </row>
    <row r="167" spans="2:13" ht="31.5">
      <c r="B167" s="15"/>
      <c r="C167" s="7" t="s">
        <v>35</v>
      </c>
      <c r="D167" s="11"/>
      <c r="E167" s="11"/>
      <c r="F167" s="11"/>
      <c r="G167" s="11"/>
      <c r="H167" s="11"/>
      <c r="I167" s="2">
        <v>0</v>
      </c>
      <c r="J167" s="2">
        <v>0</v>
      </c>
      <c r="K167" s="2">
        <v>0</v>
      </c>
      <c r="L167" s="2">
        <v>0</v>
      </c>
      <c r="M167" s="2">
        <v>0</v>
      </c>
    </row>
    <row r="168" spans="2:13" ht="31.5">
      <c r="B168" s="15"/>
      <c r="C168" s="7" t="s">
        <v>36</v>
      </c>
      <c r="D168" s="11"/>
      <c r="E168" s="11"/>
      <c r="F168" s="11"/>
      <c r="G168" s="11"/>
      <c r="H168" s="11"/>
      <c r="I168" s="2">
        <v>0</v>
      </c>
      <c r="J168" s="2">
        <v>0</v>
      </c>
      <c r="K168" s="2">
        <v>0</v>
      </c>
      <c r="L168" s="2">
        <v>0</v>
      </c>
      <c r="M168" s="2">
        <v>0</v>
      </c>
    </row>
    <row r="169" spans="2:13">
      <c r="B169" s="15"/>
      <c r="C169" s="7" t="s">
        <v>12</v>
      </c>
      <c r="D169" s="11"/>
      <c r="E169" s="11"/>
      <c r="F169" s="11"/>
      <c r="G169" s="11"/>
      <c r="H169" s="11"/>
      <c r="I169" s="2">
        <v>0</v>
      </c>
      <c r="J169" s="2">
        <v>0</v>
      </c>
      <c r="K169" s="2">
        <v>0</v>
      </c>
      <c r="L169" s="2">
        <v>0</v>
      </c>
      <c r="M169" s="2">
        <v>0</v>
      </c>
    </row>
    <row r="170" spans="2:13">
      <c r="B170" s="15"/>
      <c r="C170" s="10" t="s">
        <v>13</v>
      </c>
      <c r="D170" s="11"/>
      <c r="E170" s="11"/>
      <c r="F170" s="11"/>
      <c r="G170" s="11"/>
      <c r="H170" s="11"/>
      <c r="I170" s="2">
        <v>0</v>
      </c>
      <c r="J170" s="2">
        <f>J166+J167+J169</f>
        <v>716000</v>
      </c>
      <c r="K170" s="2">
        <f>K166+K167+K169</f>
        <v>0</v>
      </c>
      <c r="L170" s="2">
        <f>L166+L167+L169</f>
        <v>0</v>
      </c>
      <c r="M170" s="2">
        <v>0</v>
      </c>
    </row>
    <row r="171" spans="2:13" ht="31.5">
      <c r="B171" s="15" t="s">
        <v>69</v>
      </c>
      <c r="C171" s="14" t="s">
        <v>70</v>
      </c>
      <c r="D171" s="11"/>
      <c r="E171" s="11"/>
      <c r="F171" s="11"/>
      <c r="G171" s="11"/>
      <c r="H171" s="11"/>
      <c r="I171" s="2"/>
      <c r="J171" s="2"/>
      <c r="K171" s="2"/>
      <c r="L171" s="2"/>
      <c r="M171" s="2"/>
    </row>
    <row r="172" spans="2:13" ht="15.75" customHeight="1">
      <c r="B172" s="15"/>
      <c r="C172" s="7" t="s">
        <v>11</v>
      </c>
      <c r="D172" s="9">
        <v>901</v>
      </c>
      <c r="E172" s="9" t="s">
        <v>32</v>
      </c>
      <c r="F172" s="9">
        <v>5</v>
      </c>
      <c r="G172" s="9" t="s">
        <v>64</v>
      </c>
      <c r="H172" s="9" t="s">
        <v>65</v>
      </c>
      <c r="I172" s="2">
        <v>0</v>
      </c>
      <c r="J172" s="2">
        <v>37000</v>
      </c>
      <c r="K172" s="2">
        <v>0</v>
      </c>
      <c r="L172" s="2">
        <v>0</v>
      </c>
      <c r="M172" s="2">
        <v>0</v>
      </c>
    </row>
    <row r="173" spans="2:13" ht="31.5">
      <c r="B173" s="15"/>
      <c r="C173" s="7" t="s">
        <v>35</v>
      </c>
      <c r="D173" s="8"/>
      <c r="E173" s="8"/>
      <c r="F173" s="8"/>
      <c r="G173" s="8"/>
      <c r="H173" s="8"/>
      <c r="I173" s="2">
        <v>0</v>
      </c>
      <c r="J173" s="2">
        <v>0</v>
      </c>
      <c r="K173" s="2">
        <v>0</v>
      </c>
      <c r="L173" s="2">
        <v>0</v>
      </c>
      <c r="M173" s="2">
        <v>0</v>
      </c>
    </row>
    <row r="174" spans="2:13" ht="31.5">
      <c r="B174" s="15"/>
      <c r="C174" s="7" t="s">
        <v>36</v>
      </c>
      <c r="D174" s="8"/>
      <c r="E174" s="9"/>
      <c r="F174" s="8"/>
      <c r="G174" s="8"/>
      <c r="H174" s="8"/>
      <c r="I174" s="2">
        <v>0</v>
      </c>
      <c r="J174" s="2">
        <v>0</v>
      </c>
      <c r="K174" s="2">
        <v>0</v>
      </c>
      <c r="L174" s="2">
        <v>0</v>
      </c>
      <c r="M174" s="2">
        <v>0</v>
      </c>
    </row>
    <row r="175" spans="2:13">
      <c r="B175" s="15"/>
      <c r="C175" s="7" t="s">
        <v>12</v>
      </c>
      <c r="D175" s="8"/>
      <c r="E175" s="8"/>
      <c r="F175" s="8"/>
      <c r="G175" s="8"/>
      <c r="H175" s="8"/>
      <c r="I175" s="2">
        <v>0</v>
      </c>
      <c r="J175" s="2">
        <v>0</v>
      </c>
      <c r="K175" s="2">
        <v>0</v>
      </c>
      <c r="L175" s="2">
        <v>0</v>
      </c>
      <c r="M175" s="2">
        <v>0</v>
      </c>
    </row>
    <row r="176" spans="2:13">
      <c r="B176" s="15"/>
      <c r="C176" s="10" t="s">
        <v>13</v>
      </c>
      <c r="D176" s="11"/>
      <c r="E176" s="11"/>
      <c r="F176" s="11"/>
      <c r="G176" s="11"/>
      <c r="H176" s="11"/>
      <c r="I176" s="2">
        <f>SUM(I172:I175)</f>
        <v>0</v>
      </c>
      <c r="J176" s="2">
        <f>SUM(J172:J175)</f>
        <v>37000</v>
      </c>
      <c r="K176" s="2">
        <f>SUM(K172:K175)</f>
        <v>0</v>
      </c>
      <c r="L176" s="2">
        <f>SUM(L172:L175)</f>
        <v>0</v>
      </c>
      <c r="M176" s="2">
        <v>0</v>
      </c>
    </row>
  </sheetData>
  <mergeCells count="36">
    <mergeCell ref="B129:B134"/>
    <mergeCell ref="B43:B48"/>
    <mergeCell ref="B49:B54"/>
    <mergeCell ref="B55:B60"/>
    <mergeCell ref="B99:B104"/>
    <mergeCell ref="B105:B110"/>
    <mergeCell ref="B111:B116"/>
    <mergeCell ref="B80:B85"/>
    <mergeCell ref="B117:B122"/>
    <mergeCell ref="B93:B98"/>
    <mergeCell ref="B123:B128"/>
    <mergeCell ref="B74:B79"/>
    <mergeCell ref="B31:B36"/>
    <mergeCell ref="B37:B42"/>
    <mergeCell ref="B4:B5"/>
    <mergeCell ref="B7:B12"/>
    <mergeCell ref="B13:B18"/>
    <mergeCell ref="B19:B24"/>
    <mergeCell ref="B25:B30"/>
    <mergeCell ref="C87:C88"/>
    <mergeCell ref="B86:B92"/>
    <mergeCell ref="C62:C63"/>
    <mergeCell ref="B61:B67"/>
    <mergeCell ref="B68:B73"/>
    <mergeCell ref="J1:M1"/>
    <mergeCell ref="B2:M2"/>
    <mergeCell ref="D4:H4"/>
    <mergeCell ref="C4:C5"/>
    <mergeCell ref="I4:M4"/>
    <mergeCell ref="B159:B164"/>
    <mergeCell ref="B165:B170"/>
    <mergeCell ref="B171:B176"/>
    <mergeCell ref="B135:B140"/>
    <mergeCell ref="B141:B146"/>
    <mergeCell ref="B147:B152"/>
    <mergeCell ref="B153:B158"/>
  </mergeCells>
  <phoneticPr fontId="2" type="noConversion"/>
  <pageMargins left="0.59055118110236227" right="0.39370078740157483" top="0.47244094488188981" bottom="0.78740157480314965" header="0.31496062992125984" footer="0.31496062992125984"/>
  <pageSetup paperSize="9" scale="70" orientation="landscape" r:id="rId1"/>
  <headerFooter>
    <oddFooter>&amp;C&amp;P из &amp;N</oddFooter>
  </headerFooter>
  <rowBreaks count="11" manualBreakCount="11">
    <brk id="12" max="12" man="1"/>
    <brk id="24" max="12" man="1"/>
    <brk id="42" max="12" man="1"/>
    <brk id="60" max="12" man="1"/>
    <brk id="79" max="12" man="1"/>
    <brk id="92" max="12" man="1"/>
    <brk id="104" max="12" man="1"/>
    <brk id="116" max="12" man="1"/>
    <brk id="134" max="12" man="1"/>
    <brk id="146" max="12" man="1"/>
    <brk id="158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Table1</vt:lpstr>
      <vt:lpstr>Table1!Заголовки_для_печати</vt:lpstr>
      <vt:lpstr>Table1!Область_печати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2021-04-08T06:13:39Z</cp:lastPrinted>
  <dcterms:created xsi:type="dcterms:W3CDTF">2006-09-16T00:00:00Z</dcterms:created>
  <dcterms:modified xsi:type="dcterms:W3CDTF">2021-08-19T15:20:39Z</dcterms:modified>
</cp:coreProperties>
</file>