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на 01.12.2022 (11)" sheetId="1" r:id="rId1"/>
    <sheet name="на 01.11.2022 (10)" sheetId="2" r:id="rId2"/>
    <sheet name="на 01.10.2022 (9)" sheetId="3" r:id="rId3"/>
    <sheet name="на 01.09.2022 (8)" sheetId="4" r:id="rId4"/>
    <sheet name="на 01.08.2022 (7)" sheetId="5" r:id="rId5"/>
    <sheet name="на 01.07.2022 (6)" sheetId="6" r:id="rId6"/>
    <sheet name="на 01.06.2022 (5)" sheetId="7" r:id="rId7"/>
    <sheet name="на 01.05.2022 (4)" sheetId="8" r:id="rId8"/>
    <sheet name="на 01.04.2022 (3)" sheetId="9" r:id="rId9"/>
    <sheet name="на 01.03.2022 (2)" sheetId="10" r:id="rId10"/>
    <sheet name="на 01.02.2022" sheetId="11" r:id="rId11"/>
    <sheet name="Отчет ф127" sheetId="12" r:id="rId12"/>
  </sheets>
  <definedNames/>
  <calcPr fullCalcOnLoad="1"/>
</workbook>
</file>

<file path=xl/sharedStrings.xml><?xml version="1.0" encoding="utf-8"?>
<sst xmlns="http://schemas.openxmlformats.org/spreadsheetml/2006/main" count="4206" uniqueCount="446">
  <si>
    <t>2. Расходы бюджета</t>
  </si>
  <si>
    <t>Форма 0503027</t>
  </si>
  <si>
    <t>С.2</t>
  </si>
  <si>
    <t>Код строки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</si>
  <si>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</si>
  <si>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</si>
  <si>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Исполнено</t>
  </si>
  <si>
    <t>Неисполненные назначения</t>
  </si>
  <si>
    <t>Наименование показателя</t>
  </si>
  <si>
    <t>через лицевые счета органов, осуществляющих кассовое обслуживание исполнения бюджета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</si>
  <si>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</si>
  <si>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</si>
  <si>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</si>
  <si>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</si>
  <si>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</si>
  <si>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</si>
  <si>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</si>
  <si>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</si>
  <si>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</si>
  <si>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</si>
  <si>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</si>
  <si>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200</t>
  </si>
  <si>
    <t>950-0100-0000000-000-000</t>
  </si>
  <si>
    <t>950-0102-0020300-500-211</t>
  </si>
  <si>
    <t>124 833,00</t>
  </si>
  <si>
    <t>Центральный аппарат</t>
  </si>
  <si>
    <t>950-0102-0020300-500-213</t>
  </si>
  <si>
    <t>32 706,00</t>
  </si>
  <si>
    <t>950-0104-0000000-000-000</t>
  </si>
  <si>
    <t>950-0104-0020400-500-000-</t>
  </si>
  <si>
    <t>950-0104-0020400-500-211 -</t>
  </si>
  <si>
    <t>198 508,00</t>
  </si>
  <si>
    <t>950-0104-0020400-500-213-</t>
  </si>
  <si>
    <t>52 009,00</t>
  </si>
  <si>
    <t>950-0104-0020400-500-221 -</t>
  </si>
  <si>
    <t>7 296,00</t>
  </si>
  <si>
    <t>950-0104-0020400-500-223-</t>
  </si>
  <si>
    <t>1 914,00</t>
  </si>
  <si>
    <t>прочие расходы</t>
  </si>
  <si>
    <t>950-0104-0020400-500-225-</t>
  </si>
  <si>
    <t>1 350,00</t>
  </si>
  <si>
    <t>950-0104-0020400-500-226-</t>
  </si>
  <si>
    <t>8 710,00</t>
  </si>
  <si>
    <t>950-0104-0020400-500-290-</t>
  </si>
  <si>
    <t>10 080,00</t>
  </si>
  <si>
    <t>950-0104-0020400-500-340-</t>
  </si>
  <si>
    <t>11 160,00</t>
  </si>
  <si>
    <t>950-0104-5310214-500-000-</t>
  </si>
  <si>
    <t>950-0104-5310214-500-211-</t>
  </si>
  <si>
    <t>161 666,00</t>
  </si>
  <si>
    <t>950-0104-5310214-500-213-</t>
  </si>
  <si>
    <t>42 357,00</t>
  </si>
  <si>
    <t>Другие общегосударственные вопросы</t>
  </si>
  <si>
    <t>950-0112-0700500-013-000-</t>
  </si>
  <si>
    <t>1 500,00</t>
  </si>
  <si>
    <t>950-0112-0700500-013-290-</t>
  </si>
  <si>
    <t>Мобилизационная и вневойсковая подготовка</t>
  </si>
  <si>
    <t>950-0114-0900200-500-000</t>
  </si>
  <si>
    <t>3 885,00</t>
  </si>
  <si>
    <t>3 884,17</t>
  </si>
  <si>
    <t>950-0114-0900200-500-226</t>
  </si>
  <si>
    <t>30 096,00</t>
  </si>
  <si>
    <t>7 886,00</t>
  </si>
  <si>
    <t>950-0203-0013601-500-222-400</t>
  </si>
  <si>
    <t>784,00</t>
  </si>
  <si>
    <t>3 391,00</t>
  </si>
  <si>
    <t>950-0309-2180100-500-290</t>
  </si>
  <si>
    <t>725,00</t>
  </si>
  <si>
    <t>950-0309-2190100-500-290</t>
  </si>
  <si>
    <t>950-0310-2026700-500-290</t>
  </si>
  <si>
    <t>Благоустройство</t>
  </si>
  <si>
    <t>950-0314-2470000-500-290</t>
  </si>
  <si>
    <t>Молодежная политика и оздоровление детей</t>
  </si>
  <si>
    <t>порочие выплаты</t>
  </si>
  <si>
    <t>Межбюджетные трансферты</t>
  </si>
  <si>
    <t>950-1104-5210603-017-251</t>
  </si>
  <si>
    <t>950-1104-5210604-017-251</t>
  </si>
  <si>
    <t>950-1104-5210605-017-251</t>
  </si>
  <si>
    <t>950-1104-5210606-017-251</t>
  </si>
  <si>
    <t>950-1104-5210608-017-251</t>
  </si>
  <si>
    <t>Всего расходов</t>
  </si>
  <si>
    <t>950-1104-5210609-017-251</t>
  </si>
  <si>
    <t>950-0000-0000000-000-000</t>
  </si>
  <si>
    <t>1 729 275,00</t>
  </si>
  <si>
    <t>Результат исполнения бюджета (дефицит"-", профицит"+")</t>
  </si>
  <si>
    <t>450</t>
  </si>
  <si>
    <t>000-0000-0000000-000-000</t>
  </si>
  <si>
    <t>Общегосударственые вопросы.</t>
  </si>
  <si>
    <t>950-0102-0000000-000-000</t>
  </si>
  <si>
    <t>Организация бюджетного процесса поселений</t>
  </si>
  <si>
    <t>Обеспечение пожарной безопасности</t>
  </si>
  <si>
    <t>Заработная плата</t>
  </si>
  <si>
    <t>Услуги связи</t>
  </si>
  <si>
    <t>Коммуннальные услуги</t>
  </si>
  <si>
    <t>Прочие расходы</t>
  </si>
  <si>
    <t>Транспортные услуги</t>
  </si>
  <si>
    <t>Увеличение стоимости материальных запасов</t>
  </si>
  <si>
    <t>Другие вопросы в области национальной безопасности и правоохранитяльнойдеятальности</t>
  </si>
  <si>
    <t>Национальная оборона</t>
  </si>
  <si>
    <t>Резервные фонды</t>
  </si>
  <si>
    <t>950-0203-0013601-500-211-400</t>
  </si>
  <si>
    <t>950-0203-0013601-500-213-400</t>
  </si>
  <si>
    <t>950-0203-0013601-500-340-400</t>
  </si>
  <si>
    <t>950-0203-0013601-000-000-000</t>
  </si>
  <si>
    <t>950-0203-0000000-000-000-000</t>
  </si>
  <si>
    <t>Национальная безопасность и правоохранительная деятельность</t>
  </si>
  <si>
    <t>Начисление на выплаты по оплате труда</t>
  </si>
  <si>
    <r>
      <t xml:space="preserve">Функционирование Правителства РФ,высших  исполнительных органов государственной власти  </t>
    </r>
    <r>
      <rPr>
        <b/>
        <sz val="7"/>
        <rFont val="Arial"/>
        <family val="2"/>
      </rPr>
      <t>субъектовРФ,местных администраций</t>
    </r>
  </si>
  <si>
    <t>Услуги по  содержанию имущества</t>
  </si>
  <si>
    <t>Прочие работы, услуги</t>
  </si>
  <si>
    <t>950-0310-0000000-000-000</t>
  </si>
  <si>
    <t>950-0314-0000000-000-000</t>
  </si>
  <si>
    <t>Жилищно-коммунальное хозяйство</t>
  </si>
  <si>
    <t>950-0503-6000000-000-000</t>
  </si>
  <si>
    <t xml:space="preserve">    Уличное освещение</t>
  </si>
  <si>
    <t>950-0503-6000100-500-223</t>
  </si>
  <si>
    <t>Организация и содержание мест захоранения</t>
  </si>
  <si>
    <t>Прочие мероприятия по благоустройству</t>
  </si>
  <si>
    <t>950-0503-6000500-500-340</t>
  </si>
  <si>
    <t>950-0707-0000000-000-000</t>
  </si>
  <si>
    <t>Проведение мероприятий для детей и молодежи</t>
  </si>
  <si>
    <t>950-0707-4310100-500-290</t>
  </si>
  <si>
    <t>Культура, кинематография, средства массовой информ.</t>
  </si>
  <si>
    <t>Здравохранение,физическая культура и спорт</t>
  </si>
  <si>
    <t>950-0900-0000000-000-000</t>
  </si>
  <si>
    <t>950-0908 -5129700-500-290</t>
  </si>
  <si>
    <t>950-1104-0000000-000-000</t>
  </si>
  <si>
    <t>950-1104-5210601-017-251</t>
  </si>
  <si>
    <t>950-1104-5210602 -017-251</t>
  </si>
  <si>
    <t>Субвенция бюджетам муницип.районов на передав.полномочий по финанс.библиотек</t>
  </si>
  <si>
    <t>Субвенция бюджетам муницип.районов на передав.полномочий по финанс.матер.помощи к отпуску раб.культуры.</t>
  </si>
  <si>
    <t>Субвенция бюджетам муницип.районов на передав.полномочий по финанс.клуб.учрежд.</t>
  </si>
  <si>
    <t>Субвенция бюджетам муницип.раионов на передаваемые полном.по финанс.расходов аппар.управл.отдела культуры.</t>
  </si>
  <si>
    <t>Субвенция бюджетам муницип.раионов на передаваемые полном.по финанс.расходов центр.бухгалтер.отдела культуры.</t>
  </si>
  <si>
    <t>Субвенция бюджетам муницип.раионов на передаваемые полном.по финанс.мероприят.в сфере рацион.использ.земель.</t>
  </si>
  <si>
    <t>Субвенция бюджетам муницип.раионов на передаваемые полном.по финанс.мероприят.по разраб.ген.планов.</t>
  </si>
  <si>
    <t>950-0300-0000000-000-000</t>
  </si>
  <si>
    <t>950-0309-0000000-000-000</t>
  </si>
  <si>
    <t>итого</t>
  </si>
  <si>
    <t>950-0503-6000200-500-225</t>
  </si>
  <si>
    <t>950-0503-6000200-500-340</t>
  </si>
  <si>
    <t>950-0500-0000000-000-000</t>
  </si>
  <si>
    <t>950-0503-6000400-500-225</t>
  </si>
  <si>
    <t>950-0800-0000000-000-000</t>
  </si>
  <si>
    <t>950-0801-4409900-500-290</t>
  </si>
  <si>
    <t xml:space="preserve">   Содержание автомоб.дорг и инженер.сооруж.на них в границах посел.в рамках благоустройства.</t>
  </si>
  <si>
    <t>Субвенция бюджетам муницип.районов на передав.полномочий по финанс.расходов по оплате жил.и коммун.услуг.</t>
  </si>
  <si>
    <t>Функционирование высшего должностного лица  субъекта РФ и органа местного самоуправления</t>
  </si>
  <si>
    <t>Код доходов по КД</t>
  </si>
  <si>
    <t>Защита населения  и территории от чрезвычайных ситуаций природного и техногенного характера,граж.оборона.</t>
  </si>
  <si>
    <t>Прочие работы,услуги</t>
  </si>
  <si>
    <t>Код дохода по КД</t>
  </si>
  <si>
    <t xml:space="preserve">Доходы утвержденные законом о бюджете,нормативными правовыми актами о бюджете </t>
  </si>
  <si>
    <t>исполнение</t>
  </si>
  <si>
    <t>через органы осуществляющие кассовое обслуживание  исполнение бюджета</t>
  </si>
  <si>
    <t>неисполненные назначения</t>
  </si>
  <si>
    <t>Доходы бюджета-всего</t>
  </si>
  <si>
    <t>Собственные доходы</t>
  </si>
  <si>
    <t>налог на доходы физич.лиц</t>
  </si>
  <si>
    <t>пеня по п/налогу</t>
  </si>
  <si>
    <t>штраф по п/налогу</t>
  </si>
  <si>
    <t xml:space="preserve">182 101 02 021 01 1000 110 </t>
  </si>
  <si>
    <t xml:space="preserve">182 101 02 021 01 2000 110 </t>
  </si>
  <si>
    <t xml:space="preserve">182 101 02 021 01 3000 110 </t>
  </si>
  <si>
    <t>Единый с/налог</t>
  </si>
  <si>
    <t>182 105 03000 01 1000 110</t>
  </si>
  <si>
    <t>Пеня по с/налогу</t>
  </si>
  <si>
    <t>182 105 03000 01 2000 110</t>
  </si>
  <si>
    <t>штраф по с/налогу</t>
  </si>
  <si>
    <t>182 105 03000 01 3000 110</t>
  </si>
  <si>
    <t>налог на имущество</t>
  </si>
  <si>
    <t>Пеня на налог на имущество</t>
  </si>
  <si>
    <t>182 106 01030 10 2000 110</t>
  </si>
  <si>
    <t>182 106 01030 10 1000 110</t>
  </si>
  <si>
    <t>Земельный налог</t>
  </si>
  <si>
    <t>182 106 06013 10 1000 110</t>
  </si>
  <si>
    <t>182 106 06023 10 1000 110</t>
  </si>
  <si>
    <t>Пеня по земельному налогу</t>
  </si>
  <si>
    <t>182 106 06013 10 2000 110</t>
  </si>
  <si>
    <t>182 106 06023 10 2000 110</t>
  </si>
  <si>
    <t>182 108 04020 01 4000 110</t>
  </si>
  <si>
    <t>земельный налог по обязат.возн.до 01.01.04</t>
  </si>
  <si>
    <t>182 109 04050 10 1000 110</t>
  </si>
  <si>
    <t>Арендная плата на земли нах.в гос.собст.</t>
  </si>
  <si>
    <t>950 111 05010 10  0000 110</t>
  </si>
  <si>
    <t>Доходы от сдачи в аренду имущества</t>
  </si>
  <si>
    <t>950 111 050351 10 0000 120</t>
  </si>
  <si>
    <t>Доходы от продажи земел.участков</t>
  </si>
  <si>
    <t>950 114 06014 10 0000 430</t>
  </si>
  <si>
    <t>Невыясненные доходы</t>
  </si>
  <si>
    <t>950 117 05051 10 0000 180</t>
  </si>
  <si>
    <t>Безвозмездные поступления</t>
  </si>
  <si>
    <t>Итого дотаций</t>
  </si>
  <si>
    <t>Дотация на выравнивание</t>
  </si>
  <si>
    <t>950 202 00000 00 0000 151</t>
  </si>
  <si>
    <t xml:space="preserve">950 202  01001 10 0000 151  </t>
  </si>
  <si>
    <t>Дотация на сбалансированность</t>
  </si>
  <si>
    <t>950 202 01003 10 0000 151</t>
  </si>
  <si>
    <t>Итого субсидий</t>
  </si>
  <si>
    <t>Субсидии на финанс.разовой мат.пом</t>
  </si>
  <si>
    <t>950 202 01000 00 0000 151</t>
  </si>
  <si>
    <t>950 202 02000 00 0000 151</t>
  </si>
  <si>
    <t>950 202 02999 10 0000 151</t>
  </si>
  <si>
    <t>Итого субвенций</t>
  </si>
  <si>
    <t>950 202 03000 00 0000 151</t>
  </si>
  <si>
    <t>Субвенция по военскому учету</t>
  </si>
  <si>
    <t>Субвенция по опл.жкх</t>
  </si>
  <si>
    <t>950 202 03015 10 0000 151</t>
  </si>
  <si>
    <t>950 202 03024 10 0000 151</t>
  </si>
  <si>
    <t>182 109 04050 10 2000 110</t>
  </si>
  <si>
    <t>Субсидии на финанс бюдж.процесса</t>
  </si>
  <si>
    <t>КОДЫ</t>
  </si>
  <si>
    <t>Дата</t>
  </si>
  <si>
    <t>по ОКПО</t>
  </si>
  <si>
    <t>по ОКЕИ</t>
  </si>
  <si>
    <t>1.Доходы бюджета</t>
  </si>
  <si>
    <t>Переодичность:1апреля,1июля,1октября,годовая</t>
  </si>
  <si>
    <t>Единица измерения:руб.,коп.</t>
  </si>
  <si>
    <t>Отчет об исполнителя бюджета главного распорядителя (распорядителя),</t>
  </si>
  <si>
    <t xml:space="preserve">получателя бюджетных средств     </t>
  </si>
  <si>
    <t>3. Источники финансирования дефицита бюджетов</t>
  </si>
  <si>
    <t>Источники финансирования дефицита
бюджетов - всего</t>
  </si>
  <si>
    <t>в том числе: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</si>
  <si>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</si>
  <si>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</si>
  <si>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</si>
  <si>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</si>
  <si>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</si>
  <si>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</si>
  <si>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в расчетах
(стр. 810 + 820)</t>
  </si>
  <si>
    <t>изменение остатков в расчетах с органами, организующими исполнение бюджетов
(стр. 811 + стр. 812)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</si>
  <si>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</si>
  <si>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</si>
  <si>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
(стр. 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</si>
  <si>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</si>
  <si>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</si>
  <si>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Код стро-ки</t>
  </si>
  <si>
    <t>Код источника финансирования по КИВФ,КИВнФ</t>
  </si>
  <si>
    <t>Источники финансирования ,утвержденные бюджетной росписью</t>
  </si>
  <si>
    <t>"__" ____2010г</t>
  </si>
  <si>
    <t>Руководитель финансово-</t>
  </si>
  <si>
    <t xml:space="preserve">экономической службы             </t>
  </si>
  <si>
    <t>______________        ______________________</t>
  </si>
  <si>
    <t>Должность               Подпись                       Расшифровка подписи</t>
  </si>
  <si>
    <t>________           ___________                             __________                                    " _" ____2010г</t>
  </si>
  <si>
    <t xml:space="preserve">                                                     подпись                            Расшифровка подписи</t>
  </si>
  <si>
    <t xml:space="preserve">                               подпись                                         Расшифровка подписи                </t>
  </si>
  <si>
    <t xml:space="preserve">Руководитель      ____________                         ____________________    </t>
  </si>
  <si>
    <t>Главный бухгалтер     __________                     _____________________</t>
  </si>
  <si>
    <t xml:space="preserve">         Отметка ответственного исполнителя органа,осуществляющего  кассовое обслуживание бюджета </t>
  </si>
  <si>
    <t xml:space="preserve">                               подпись                                   Расшифровка подписи                </t>
  </si>
  <si>
    <t>Учреждение(главный распорядитель(получатель)  _____________________________________________</t>
  </si>
  <si>
    <t>Наименование бюджета:                                       ____________________________________________</t>
  </si>
  <si>
    <t xml:space="preserve">Переодичность:1апреля,1июля,1октября,годовая   ____________________________________________     </t>
  </si>
  <si>
    <t xml:space="preserve">                                                 ___________________________________________________</t>
  </si>
  <si>
    <t>010</t>
  </si>
  <si>
    <t>Учреждение(главный распорядитель(получатель)         Симонтовская  сельская администрация</t>
  </si>
  <si>
    <t>970-0100-0000000-000-000</t>
  </si>
  <si>
    <t>970-0102-0000000-000-000</t>
  </si>
  <si>
    <t>970-0104-0000000-000-000</t>
  </si>
  <si>
    <t>970-0203-0000000-000-000-000</t>
  </si>
  <si>
    <t>970-0500-0000000-000-000</t>
  </si>
  <si>
    <t>970-0000-0000000-000-000</t>
  </si>
  <si>
    <t>доходы от продажи земельных участков</t>
  </si>
  <si>
    <t>земельный налог возникш. до 01.01.2006г</t>
  </si>
  <si>
    <t>Поддержка жилищного хозяйства</t>
  </si>
  <si>
    <t xml:space="preserve">Организ.и содержание мест захоронения </t>
  </si>
  <si>
    <t>Уплата налогов</t>
  </si>
  <si>
    <t>Функционирование Правителства РФ,высших  исполнительных органов государственной власти  субъектовРФ,местных администраций</t>
  </si>
  <si>
    <t>Прочие расходы,имущество,земля</t>
  </si>
  <si>
    <t>Прочие расходы,прочие налоги</t>
  </si>
  <si>
    <t xml:space="preserve">182 101 02 010 01 1000 110 </t>
  </si>
  <si>
    <t>182 101 02030 01 1000  110</t>
  </si>
  <si>
    <t>182 105 03010 01 1000 110</t>
  </si>
  <si>
    <t>налог на доходы физич.лиц ст.228 Н.К.</t>
  </si>
  <si>
    <t>Отчет об исполнителе бюджета главного распорядителя (распорядителя),</t>
  </si>
  <si>
    <t>902 111 05013 10 0000 120</t>
  </si>
  <si>
    <t xml:space="preserve">                                 </t>
  </si>
  <si>
    <t xml:space="preserve"> </t>
  </si>
  <si>
    <t>970 111 05035 10 0000 120</t>
  </si>
  <si>
    <t>970 108 04020 01 1000 110</t>
  </si>
  <si>
    <t>госпошлина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</si>
  <si>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</si>
  <si>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</si>
  <si>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970-0102-0000000-000-700</t>
  </si>
  <si>
    <t>Получение кредитов от кредитных организаций бюджетам поселений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</si>
  <si>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</si>
  <si>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</si>
  <si>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970-0105-0000000-000-000</t>
  </si>
  <si>
    <t>970-0105-0000000-000-500</t>
  </si>
  <si>
    <t>увеличение остатков финансовых резервов бюджетов</t>
  </si>
  <si>
    <t>970-0105-0100000-000-500</t>
  </si>
  <si>
    <t>Увеличение остатков денежных средств финансовых резервов</t>
  </si>
  <si>
    <t>970-0105-0101000-000-510</t>
  </si>
  <si>
    <t>Увеличение остатков денежных средств финансовых резервов бюджетов поселения</t>
  </si>
  <si>
    <t>970-0105-0101100-000-510</t>
  </si>
  <si>
    <t>уменьшение остатков средств бюджетов</t>
  </si>
  <si>
    <t>970-0105-0000000-000-600</t>
  </si>
  <si>
    <t>уменьшение остатков финансовых резервов бюджетов</t>
  </si>
  <si>
    <t>970-0105-0100000-000-600</t>
  </si>
  <si>
    <t>970-0105-0101000-000-610</t>
  </si>
  <si>
    <t>Уменьшение остатков денежных средств финансовых резервов</t>
  </si>
  <si>
    <t>Уменьшение остатков денежных средств финансовых резервов бюджетов поселения</t>
  </si>
  <si>
    <t>970-0105-0101100-000-610</t>
  </si>
  <si>
    <t xml:space="preserve">источники внутреннего финансирования дефицитов бюджетов
</t>
  </si>
  <si>
    <t>970-0102-0000100-000-710</t>
  </si>
  <si>
    <t>Иные межбюдж.трансф. бюджетам муницип.районов на передав.полномочий по внешн.муницип.финанс.контролю</t>
  </si>
  <si>
    <t>Социальная политика</t>
  </si>
  <si>
    <t>пенсии,выплачиваемые организ.сектора муницип.управления</t>
  </si>
  <si>
    <t xml:space="preserve">Единый с/налог </t>
  </si>
  <si>
    <t>182 105 03010 01 2000 110</t>
  </si>
  <si>
    <t>Прочие мероприятия по благоустр.</t>
  </si>
  <si>
    <t>Прочие межбюджетные трансферты</t>
  </si>
  <si>
    <t>Резервный фонд</t>
  </si>
  <si>
    <t>Национальная безопасность и правоохр.деятельн.</t>
  </si>
  <si>
    <t>970-0310-0000000-000-000</t>
  </si>
  <si>
    <t>970-0707-0000000-000-000</t>
  </si>
  <si>
    <t>Физическая культура и спорт</t>
  </si>
  <si>
    <t>970-1001-0000000-000-000</t>
  </si>
  <si>
    <t>970-1102-0000000-000-000</t>
  </si>
  <si>
    <t>образование ,молодежная политика</t>
  </si>
  <si>
    <t>182 106 06033 10 1000 110</t>
  </si>
  <si>
    <t>182 106 06043 10 1000 110</t>
  </si>
  <si>
    <t>Субвенция по воинскому учету</t>
  </si>
  <si>
    <t>Прочие расходы,уплата иных платежей</t>
  </si>
  <si>
    <t>182 106 01030 10 2100 110</t>
  </si>
  <si>
    <t>182 101 02030 01 3000  110</t>
  </si>
  <si>
    <t>182 109 04053 10 2100 110</t>
  </si>
  <si>
    <t>Прочие расходы,уплата штрафов</t>
  </si>
  <si>
    <t>182 109 04053 10 1000 110</t>
  </si>
  <si>
    <t>970-0104-0000000-800-000</t>
  </si>
  <si>
    <t>970-0106-0000000-540-000</t>
  </si>
  <si>
    <t>970-0111-0000000-870-000</t>
  </si>
  <si>
    <t>970-0113-0000000-240-000</t>
  </si>
  <si>
    <t>970-0501-0000000-000-000</t>
  </si>
  <si>
    <t>970-0503-0000000-000-000</t>
  </si>
  <si>
    <t>182 106 06043 10 2100 110</t>
  </si>
  <si>
    <t>970 114 06025 10 0000 430</t>
  </si>
  <si>
    <t xml:space="preserve">пеня по налогу на доходы физ.лиц </t>
  </si>
  <si>
    <t>182 101 02010 01 2100 110</t>
  </si>
  <si>
    <t xml:space="preserve">  </t>
  </si>
  <si>
    <t>182 106 06043 10 3000 110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</si>
  <si>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</si>
  <si>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182 106 06033 10 2100 110</t>
  </si>
  <si>
    <t>Штрафы по земельному налогу с физических лиц, обладающих земельным участком, расположенным в границах сельских поселений</t>
  </si>
  <si>
    <t>Прочие неналоговые доходы бюджетов</t>
  </si>
  <si>
    <t xml:space="preserve"> 182 101 02020 01 2100 110</t>
  </si>
  <si>
    <t>Штрафы по земельному налогу с организаций</t>
  </si>
  <si>
    <t>182 106 06033 10 3000 110</t>
  </si>
  <si>
    <t xml:space="preserve">Наименование бюджета:            </t>
  </si>
  <si>
    <t>970-0104-7001280040-121-211</t>
  </si>
  <si>
    <t>970-0104-7001280040-129-213</t>
  </si>
  <si>
    <t>970-0104-7001280040-244-221</t>
  </si>
  <si>
    <t>970-0104-7001280040-244-226</t>
  </si>
  <si>
    <t>970-0104-7001280040-244-225</t>
  </si>
  <si>
    <t>970-0104-7001280040-244-290</t>
  </si>
  <si>
    <t>970-0104-7001280040-831-290</t>
  </si>
  <si>
    <t>970-0104-7001280040-851-290</t>
  </si>
  <si>
    <t>970-0104-7001280040-852-290</t>
  </si>
  <si>
    <t>970-0104-7001280040-853-290</t>
  </si>
  <si>
    <t>970-0106-3000084200-540-251</t>
  </si>
  <si>
    <t>970-0111-3000083030-870-290</t>
  </si>
  <si>
    <t>970-0113-7001380070-244-226</t>
  </si>
  <si>
    <t>970-0203-7001151180-121-211-365</t>
  </si>
  <si>
    <t>970-0203-7001151180-129-213-365</t>
  </si>
  <si>
    <t>970-0203-7001151180-244-340-365</t>
  </si>
  <si>
    <t>970-0310-7001581140-244-225</t>
  </si>
  <si>
    <t>970-0707-7002182360-244-290</t>
  </si>
  <si>
    <t>970-1102-7002082300-244-290</t>
  </si>
  <si>
    <t>Иформационное обеспечение деятельности органов местного самоуправления</t>
  </si>
  <si>
    <t>970-1001-7001682450-321-263</t>
  </si>
  <si>
    <t xml:space="preserve">                                             </t>
  </si>
  <si>
    <t>970-0104-7002384400-540-251</t>
  </si>
  <si>
    <t>970-0104-7002384400-540-000</t>
  </si>
  <si>
    <t>Реализ.передав.полном. по осущ.внутр.контроля</t>
  </si>
  <si>
    <t>970-0107-0000000-240-000</t>
  </si>
  <si>
    <t>970 202 35118 10 0000 150</t>
  </si>
  <si>
    <t>970 202 03024 10 0000 150</t>
  </si>
  <si>
    <t>970 202 04999 10 0000 150</t>
  </si>
  <si>
    <t>970 202 03000 00 0000 150</t>
  </si>
  <si>
    <t>970 202 00000 00 0000 150</t>
  </si>
  <si>
    <t>182 105 03010 01 2100 110</t>
  </si>
  <si>
    <t>Иные ассигнования</t>
  </si>
  <si>
    <t>Специальные расходы</t>
  </si>
  <si>
    <t>970-0107-3000080060-244-880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</si>
  <si>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</si>
  <si>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970-0104-00000000-000-000</t>
  </si>
  <si>
    <t>970-0104-7001280020-121-211</t>
  </si>
  <si>
    <t>970-0104-7001280020-129-213</t>
  </si>
  <si>
    <t>Членские взносы</t>
  </si>
  <si>
    <t xml:space="preserve">Руководитель      ____________                                       С.И. Веремьев   </t>
  </si>
  <si>
    <t>970 202  16001 10 0000 150</t>
  </si>
  <si>
    <t>970 202 16001 10 0000 150</t>
  </si>
  <si>
    <t>970 202 16002 10 0000 150</t>
  </si>
  <si>
    <t>Водное хозяйство</t>
  </si>
  <si>
    <t>970-0406-0000000000-000-000</t>
  </si>
  <si>
    <t>________           ___________                             __________                                    " _" ____2021г</t>
  </si>
  <si>
    <t>970-0801-7002680480-851-290</t>
  </si>
  <si>
    <t>970-0801-7002680480-852-290</t>
  </si>
  <si>
    <t>970-0801-7002680480-853-290</t>
  </si>
  <si>
    <t>Культура, кинематография</t>
  </si>
  <si>
    <t>прочие расходы, имущество, земля</t>
  </si>
  <si>
    <t>прочие расходы, уплата иных платежей</t>
  </si>
  <si>
    <t>970-0801-0000000-000-000</t>
  </si>
  <si>
    <t>182 101 02020 01 1000 110</t>
  </si>
  <si>
    <t>182 101 02020 01 3000  110</t>
  </si>
  <si>
    <t>970-0503-7001781690-247-223</t>
  </si>
  <si>
    <t>970-0503-7001981730-244-225</t>
  </si>
  <si>
    <t>970 117 01050 10 0000 180</t>
  </si>
  <si>
    <t>182 105 03020 01 1100 110</t>
  </si>
  <si>
    <t>970-0113-7001481410-853-290</t>
  </si>
  <si>
    <t>970-0104-7001280040-244-346</t>
  </si>
  <si>
    <t>970-0104-7001280040-244-343</t>
  </si>
  <si>
    <t>ГСМ</t>
  </si>
  <si>
    <t>970-0503-7001881710-244-226</t>
  </si>
  <si>
    <t>970-0503-7001981730-244-226</t>
  </si>
  <si>
    <t>970-0503-7001981730-244-346</t>
  </si>
  <si>
    <t xml:space="preserve">182 101 02010 01 3000 110 </t>
  </si>
  <si>
    <t>970-0503-7001881710-244-346</t>
  </si>
  <si>
    <t>Прочие субсидии</t>
  </si>
  <si>
    <t>970 202 29999 10 0000 150</t>
  </si>
  <si>
    <t>970-0406-70403S12830-243-225</t>
  </si>
  <si>
    <t>Обеспечение безопастности гидротехнических сооружений.</t>
  </si>
  <si>
    <t xml:space="preserve"> на 1 февраля 2022 года</t>
  </si>
  <si>
    <t>970-0503-7041881710-244-226</t>
  </si>
  <si>
    <t>970-0503-7041981730-244-226</t>
  </si>
  <si>
    <t>970-0310-7041581140-244-225</t>
  </si>
  <si>
    <t>970-0104-7041280040-244-225</t>
  </si>
  <si>
    <t>970-0104-7041280040-244-226</t>
  </si>
  <si>
    <t>970-0104-7041280040-244-290</t>
  </si>
  <si>
    <t>970-0104-7041280040-244-346</t>
  </si>
  <si>
    <t>970-0104-7041280040-244-343</t>
  </si>
  <si>
    <t>86867,81,</t>
  </si>
  <si>
    <t>прочие расходы(пожарная без)</t>
  </si>
  <si>
    <t xml:space="preserve"> на 1 ноября 2022 года</t>
  </si>
  <si>
    <t>автомобиль</t>
  </si>
  <si>
    <t>970-0104-7042190040-244-310</t>
  </si>
  <si>
    <t>Прочие работы, услуги (инфотелеком, сбис)</t>
  </si>
  <si>
    <t>Доходы от продажи иного имущества</t>
  </si>
  <si>
    <t>970 11402053 10 0000 410</t>
  </si>
  <si>
    <t>Невыясненные поступления</t>
  </si>
  <si>
    <t>Иные выплаты персоналу</t>
  </si>
  <si>
    <t>970-0203-7041151180-122-244-365</t>
  </si>
  <si>
    <t>970-0503-7041781690-247-223</t>
  </si>
  <si>
    <t xml:space="preserve"> на 1 января 2023 года</t>
  </si>
  <si>
    <t>182 105 03010 01 3000 110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</si>
</sst>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&quot;р.&quot;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7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 indent="7"/>
      <protection/>
    </xf>
    <xf numFmtId="0" fontId="1" fillId="0" borderId="12" xfId="0" applyNumberFormat="1" applyFont="1" applyFill="1" applyBorder="1" applyAlignment="1" applyProtection="1">
      <alignment horizontal="left" vertical="top" indent="3"/>
      <protection/>
    </xf>
    <xf numFmtId="0" fontId="1" fillId="0" borderId="13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justify" vertical="top" wrapText="1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2" fontId="2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justify" vertical="top"/>
      <protection/>
    </xf>
    <xf numFmtId="2" fontId="0" fillId="0" borderId="12" xfId="0" applyNumberFormat="1" applyFont="1" applyFill="1" applyBorder="1" applyAlignment="1" applyProtection="1">
      <alignment horizontal="justify" vertical="top"/>
      <protection/>
    </xf>
    <xf numFmtId="2" fontId="0" fillId="0" borderId="16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0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right" vertical="top"/>
      <protection/>
    </xf>
    <xf numFmtId="2" fontId="2" fillId="0" borderId="12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4" borderId="12" xfId="0" applyNumberFormat="1" applyFont="1" applyFill="1" applyBorder="1" applyAlignment="1" applyProtection="1">
      <alignment vertical="top"/>
      <protection/>
    </xf>
    <xf numFmtId="2" fontId="2" fillId="4" borderId="12" xfId="0" applyNumberFormat="1" applyFont="1" applyFill="1" applyBorder="1" applyAlignment="1" applyProtection="1">
      <alignment vertical="top"/>
      <protection/>
    </xf>
    <xf numFmtId="0" fontId="2" fillId="4" borderId="12" xfId="0" applyNumberFormat="1" applyFont="1" applyFill="1" applyBorder="1" applyAlignment="1" applyProtection="1">
      <alignment vertical="top"/>
      <protection/>
    </xf>
    <xf numFmtId="0" fontId="1" fillId="4" borderId="12" xfId="0" applyNumberFormat="1" applyFont="1" applyFill="1" applyBorder="1" applyAlignment="1" applyProtection="1">
      <alignment horizontal="justify" vertical="top"/>
      <protection/>
    </xf>
    <xf numFmtId="0" fontId="1" fillId="4" borderId="12" xfId="0" applyNumberFormat="1" applyFont="1" applyFill="1" applyBorder="1" applyAlignment="1" applyProtection="1">
      <alignment horizontal="center" vertical="top"/>
      <protection/>
    </xf>
    <xf numFmtId="2" fontId="1" fillId="4" borderId="12" xfId="0" applyNumberFormat="1" applyFont="1" applyFill="1" applyBorder="1" applyAlignment="1" applyProtection="1">
      <alignment vertical="top"/>
      <protection/>
    </xf>
    <xf numFmtId="0" fontId="0" fillId="4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4" borderId="12" xfId="0" applyNumberFormat="1" applyFont="1" applyFill="1" applyBorder="1" applyAlignment="1" applyProtection="1">
      <alignment horizontal="left" vertical="top" indent="1"/>
      <protection/>
    </xf>
    <xf numFmtId="0" fontId="2" fillId="4" borderId="13" xfId="0" applyNumberFormat="1" applyFont="1" applyFill="1" applyBorder="1" applyAlignment="1" applyProtection="1">
      <alignment horizontal="left" vertical="top" indent="1"/>
      <protection/>
    </xf>
    <xf numFmtId="0" fontId="1" fillId="4" borderId="12" xfId="0" applyNumberFormat="1" applyFont="1" applyFill="1" applyBorder="1" applyAlignment="1" applyProtection="1">
      <alignment horizontal="left" vertical="top" indent="1"/>
      <protection/>
    </xf>
    <xf numFmtId="2" fontId="2" fillId="4" borderId="12" xfId="0" applyNumberFormat="1" applyFont="1" applyFill="1" applyBorder="1" applyAlignment="1" applyProtection="1">
      <alignment horizontal="justify" vertical="top"/>
      <protection/>
    </xf>
    <xf numFmtId="2" fontId="2" fillId="4" borderId="12" xfId="0" applyNumberFormat="1" applyFont="1" applyFill="1" applyBorder="1" applyAlignment="1" applyProtection="1">
      <alignment horizontal="right" vertical="top"/>
      <protection/>
    </xf>
    <xf numFmtId="0" fontId="1" fillId="4" borderId="13" xfId="0" applyNumberFormat="1" applyFont="1" applyFill="1" applyBorder="1" applyAlignment="1" applyProtection="1">
      <alignment horizontal="left" vertical="top" wrapText="1" indent="1"/>
      <protection/>
    </xf>
    <xf numFmtId="0" fontId="1" fillId="4" borderId="13" xfId="0" applyNumberFormat="1" applyFont="1" applyFill="1" applyBorder="1" applyAlignment="1" applyProtection="1">
      <alignment horizontal="left" vertical="top" wrapText="1" indent="1"/>
      <protection/>
    </xf>
    <xf numFmtId="0" fontId="2" fillId="4" borderId="13" xfId="0" applyNumberFormat="1" applyFont="1" applyFill="1" applyBorder="1" applyAlignment="1" applyProtection="1">
      <alignment horizontal="left" vertical="top" indent="1"/>
      <protection/>
    </xf>
    <xf numFmtId="0" fontId="2" fillId="4" borderId="12" xfId="0" applyNumberFormat="1" applyFont="1" applyFill="1" applyBorder="1" applyAlignment="1" applyProtection="1">
      <alignment horizontal="left" vertical="top"/>
      <protection/>
    </xf>
    <xf numFmtId="0" fontId="1" fillId="4" borderId="12" xfId="0" applyNumberFormat="1" applyFont="1" applyFill="1" applyBorder="1" applyAlignment="1" applyProtection="1">
      <alignment horizontal="left" vertical="top"/>
      <protection/>
    </xf>
    <xf numFmtId="2" fontId="1" fillId="4" borderId="12" xfId="0" applyNumberFormat="1" applyFont="1" applyFill="1" applyBorder="1" applyAlignment="1" applyProtection="1">
      <alignment horizontal="justify" vertical="top"/>
      <protection/>
    </xf>
    <xf numFmtId="2" fontId="1" fillId="4" borderId="12" xfId="0" applyNumberFormat="1" applyFont="1" applyFill="1" applyBorder="1" applyAlignment="1" applyProtection="1">
      <alignment horizontal="right" vertical="top"/>
      <protection/>
    </xf>
    <xf numFmtId="0" fontId="2" fillId="4" borderId="13" xfId="0" applyNumberFormat="1" applyFont="1" applyFill="1" applyBorder="1" applyAlignment="1" applyProtection="1">
      <alignment horizontal="left" vertical="top" wrapText="1" indent="1"/>
      <protection/>
    </xf>
    <xf numFmtId="2" fontId="2" fillId="4" borderId="12" xfId="0" applyNumberFormat="1" applyFont="1" applyFill="1" applyBorder="1" applyAlignment="1" applyProtection="1">
      <alignment horizontal="justify" vertical="top"/>
      <protection/>
    </xf>
    <xf numFmtId="0" fontId="3" fillId="4" borderId="13" xfId="0" applyNumberFormat="1" applyFont="1" applyFill="1" applyBorder="1" applyAlignment="1" applyProtection="1">
      <alignment horizontal="left" vertical="top" indent="1"/>
      <protection/>
    </xf>
    <xf numFmtId="0" fontId="2" fillId="4" borderId="11" xfId="0" applyNumberFormat="1" applyFont="1" applyFill="1" applyBorder="1" applyAlignment="1" applyProtection="1">
      <alignment horizontal="left" vertical="top" indent="1"/>
      <protection/>
    </xf>
    <xf numFmtId="0" fontId="1" fillId="4" borderId="14" xfId="0" applyNumberFormat="1" applyFont="1" applyFill="1" applyBorder="1" applyAlignment="1" applyProtection="1">
      <alignment horizontal="left" vertical="top" indent="1"/>
      <protection/>
    </xf>
    <xf numFmtId="0" fontId="2" fillId="4" borderId="14" xfId="0" applyNumberFormat="1" applyFont="1" applyFill="1" applyBorder="1" applyAlignment="1" applyProtection="1">
      <alignment horizontal="left" vertical="top" indent="1"/>
      <protection/>
    </xf>
    <xf numFmtId="2" fontId="2" fillId="4" borderId="14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2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6" fillId="4" borderId="12" xfId="0" applyNumberFormat="1" applyFont="1" applyFill="1" applyBorder="1" applyAlignment="1" applyProtection="1">
      <alignment vertical="top"/>
      <protection/>
    </xf>
    <xf numFmtId="0" fontId="4" fillId="4" borderId="12" xfId="0" applyNumberFormat="1" applyFont="1" applyFill="1" applyBorder="1" applyAlignment="1" applyProtection="1">
      <alignment vertical="top"/>
      <protection/>
    </xf>
    <xf numFmtId="2" fontId="6" fillId="4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justify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4" borderId="12" xfId="0" applyNumberFormat="1" applyFont="1" applyFill="1" applyBorder="1" applyAlignment="1" applyProtection="1">
      <alignment horizontal="center" vertical="top"/>
      <protection/>
    </xf>
    <xf numFmtId="2" fontId="4" fillId="4" borderId="12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indent="12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7"/>
      <protection/>
    </xf>
    <xf numFmtId="0" fontId="4" fillId="0" borderId="12" xfId="0" applyNumberFormat="1" applyFont="1" applyFill="1" applyBorder="1" applyAlignment="1" applyProtection="1">
      <alignment horizontal="left" vertical="top" indent="3"/>
      <protection/>
    </xf>
    <xf numFmtId="0" fontId="6" fillId="4" borderId="13" xfId="0" applyNumberFormat="1" applyFont="1" applyFill="1" applyBorder="1" applyAlignment="1" applyProtection="1">
      <alignment horizontal="left" vertical="top" indent="1"/>
      <protection/>
    </xf>
    <xf numFmtId="0" fontId="4" fillId="4" borderId="12" xfId="0" applyNumberFormat="1" applyFont="1" applyFill="1" applyBorder="1" applyAlignment="1" applyProtection="1">
      <alignment horizontal="left" vertical="top" indent="1"/>
      <protection/>
    </xf>
    <xf numFmtId="0" fontId="6" fillId="4" borderId="12" xfId="0" applyNumberFormat="1" applyFont="1" applyFill="1" applyBorder="1" applyAlignment="1" applyProtection="1">
      <alignment horizontal="left" vertical="top" indent="1"/>
      <protection/>
    </xf>
    <xf numFmtId="2" fontId="6" fillId="4" borderId="12" xfId="0" applyNumberFormat="1" applyFont="1" applyFill="1" applyBorder="1" applyAlignment="1" applyProtection="1">
      <alignment horizontal="justify" vertical="top"/>
      <protection/>
    </xf>
    <xf numFmtId="2" fontId="6" fillId="4" borderId="12" xfId="0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2" fontId="4" fillId="0" borderId="12" xfId="0" applyNumberFormat="1" applyFont="1" applyFill="1" applyBorder="1" applyAlignment="1" applyProtection="1">
      <alignment horizontal="justify" vertical="top"/>
      <protection/>
    </xf>
    <xf numFmtId="2" fontId="4" fillId="0" borderId="12" xfId="0" applyNumberFormat="1" applyFont="1" applyFill="1" applyBorder="1" applyAlignment="1" applyProtection="1">
      <alignment horizontal="right" vertical="top"/>
      <protection/>
    </xf>
    <xf numFmtId="0" fontId="6" fillId="4" borderId="12" xfId="0" applyNumberFormat="1" applyFont="1" applyFill="1" applyBorder="1" applyAlignment="1" applyProtection="1">
      <alignment horizontal="left" vertical="top"/>
      <protection/>
    </xf>
    <xf numFmtId="0" fontId="4" fillId="4" borderId="12" xfId="0" applyNumberFormat="1" applyFont="1" applyFill="1" applyBorder="1" applyAlignment="1" applyProtection="1">
      <alignment horizontal="left" vertical="top"/>
      <protection/>
    </xf>
    <xf numFmtId="2" fontId="4" fillId="4" borderId="12" xfId="0" applyNumberFormat="1" applyFont="1" applyFill="1" applyBorder="1" applyAlignment="1" applyProtection="1">
      <alignment horizontal="justify" vertical="top"/>
      <protection/>
    </xf>
    <xf numFmtId="2" fontId="4" fillId="4" borderId="12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6" fillId="4" borderId="13" xfId="0" applyNumberFormat="1" applyFont="1" applyFill="1" applyBorder="1" applyAlignment="1" applyProtection="1">
      <alignment horizontal="left" vertical="top" wrapText="1" indent="1"/>
      <protection/>
    </xf>
    <xf numFmtId="0" fontId="6" fillId="4" borderId="11" xfId="0" applyNumberFormat="1" applyFont="1" applyFill="1" applyBorder="1" applyAlignment="1" applyProtection="1">
      <alignment horizontal="left" vertical="top" indent="1"/>
      <protection/>
    </xf>
    <xf numFmtId="0" fontId="4" fillId="4" borderId="14" xfId="0" applyNumberFormat="1" applyFont="1" applyFill="1" applyBorder="1" applyAlignment="1" applyProtection="1">
      <alignment horizontal="left" vertical="top" indent="1"/>
      <protection/>
    </xf>
    <xf numFmtId="0" fontId="6" fillId="4" borderId="14" xfId="0" applyNumberFormat="1" applyFont="1" applyFill="1" applyBorder="1" applyAlignment="1" applyProtection="1">
      <alignment horizontal="left" vertical="top" indent="1"/>
      <protection/>
    </xf>
    <xf numFmtId="2" fontId="6" fillId="4" borderId="14" xfId="0" applyNumberFormat="1" applyFont="1" applyFill="1" applyBorder="1" applyAlignment="1" applyProtection="1">
      <alignment horizontal="justify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2" fontId="4" fillId="0" borderId="16" xfId="0" applyNumberFormat="1" applyFont="1" applyFill="1" applyBorder="1" applyAlignment="1" applyProtection="1">
      <alignment horizontal="justify" vertical="top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left" vertical="top" indent="1"/>
      <protection/>
    </xf>
    <xf numFmtId="2" fontId="4" fillId="0" borderId="20" xfId="0" applyNumberFormat="1" applyFont="1" applyFill="1" applyBorder="1" applyAlignment="1" applyProtection="1">
      <alignment horizontal="justify" vertical="top"/>
      <protection/>
    </xf>
    <xf numFmtId="0" fontId="4" fillId="0" borderId="20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justify" wrapText="1" indent="1"/>
      <protection/>
    </xf>
    <xf numFmtId="2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 indent="1"/>
      <protection/>
    </xf>
    <xf numFmtId="2" fontId="4" fillId="0" borderId="13" xfId="0" applyNumberFormat="1" applyFont="1" applyFill="1" applyBorder="1" applyAlignment="1" applyProtection="1">
      <alignment horizontal="right" vertical="top"/>
      <protection/>
    </xf>
    <xf numFmtId="14" fontId="4" fillId="0" borderId="12" xfId="0" applyNumberFormat="1" applyFont="1" applyFill="1" applyBorder="1" applyAlignment="1" applyProtection="1">
      <alignment horizontal="left" vertical="top"/>
      <protection/>
    </xf>
    <xf numFmtId="4" fontId="4" fillId="0" borderId="12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3" fontId="4" fillId="0" borderId="12" xfId="0" applyNumberFormat="1" applyFont="1" applyFill="1" applyBorder="1" applyAlignment="1" applyProtection="1">
      <alignment horizontal="left" vertical="top" indent="1"/>
      <protection/>
    </xf>
    <xf numFmtId="0" fontId="6" fillId="10" borderId="12" xfId="0" applyNumberFormat="1" applyFont="1" applyFill="1" applyBorder="1" applyAlignment="1" applyProtection="1">
      <alignment vertical="top"/>
      <protection/>
    </xf>
    <xf numFmtId="49" fontId="4" fillId="10" borderId="12" xfId="0" applyNumberFormat="1" applyFont="1" applyFill="1" applyBorder="1" applyAlignment="1" applyProtection="1">
      <alignment vertical="top"/>
      <protection/>
    </xf>
    <xf numFmtId="0" fontId="4" fillId="10" borderId="12" xfId="0" applyNumberFormat="1" applyFont="1" applyFill="1" applyBorder="1" applyAlignment="1" applyProtection="1">
      <alignment vertical="top"/>
      <protection/>
    </xf>
    <xf numFmtId="2" fontId="4" fillId="10" borderId="12" xfId="0" applyNumberFormat="1" applyFont="1" applyFill="1" applyBorder="1" applyAlignment="1" applyProtection="1">
      <alignment vertical="top"/>
      <protection/>
    </xf>
    <xf numFmtId="0" fontId="6" fillId="10" borderId="13" xfId="0" applyNumberFormat="1" applyFont="1" applyFill="1" applyBorder="1" applyAlignment="1" applyProtection="1">
      <alignment horizontal="left" vertical="top" indent="1"/>
      <protection/>
    </xf>
    <xf numFmtId="0" fontId="4" fillId="10" borderId="12" xfId="0" applyNumberFormat="1" applyFont="1" applyFill="1" applyBorder="1" applyAlignment="1" applyProtection="1">
      <alignment horizontal="left" vertical="top" indent="1"/>
      <protection/>
    </xf>
    <xf numFmtId="0" fontId="6" fillId="10" borderId="14" xfId="0" applyNumberFormat="1" applyFont="1" applyFill="1" applyBorder="1" applyAlignment="1" applyProtection="1">
      <alignment horizontal="left" vertical="top" indent="1"/>
      <protection/>
    </xf>
    <xf numFmtId="2" fontId="6" fillId="10" borderId="12" xfId="0" applyNumberFormat="1" applyFont="1" applyFill="1" applyBorder="1" applyAlignment="1" applyProtection="1">
      <alignment horizontal="justify" vertical="top"/>
      <protection/>
    </xf>
    <xf numFmtId="2" fontId="6" fillId="10" borderId="12" xfId="0" applyNumberFormat="1" applyFont="1" applyFill="1" applyBorder="1" applyAlignment="1" applyProtection="1">
      <alignment horizontal="right" vertical="top"/>
      <protection/>
    </xf>
    <xf numFmtId="0" fontId="6" fillId="10" borderId="17" xfId="0" applyNumberFormat="1" applyFont="1" applyFill="1" applyBorder="1" applyAlignment="1" applyProtection="1">
      <alignment horizontal="left" vertical="top" wrapText="1" indent="1"/>
      <protection/>
    </xf>
    <xf numFmtId="0" fontId="4" fillId="10" borderId="20" xfId="0" applyNumberFormat="1" applyFont="1" applyFill="1" applyBorder="1" applyAlignment="1" applyProtection="1">
      <alignment horizontal="left" vertical="top" indent="1"/>
      <protection/>
    </xf>
    <xf numFmtId="0" fontId="6" fillId="10" borderId="20" xfId="0" applyNumberFormat="1" applyFont="1" applyFill="1" applyBorder="1" applyAlignment="1" applyProtection="1">
      <alignment horizontal="left" vertical="top" indent="1"/>
      <protection/>
    </xf>
    <xf numFmtId="2" fontId="6" fillId="10" borderId="20" xfId="0" applyNumberFormat="1" applyFont="1" applyFill="1" applyBorder="1" applyAlignment="1" applyProtection="1">
      <alignment horizontal="justify" vertical="top"/>
      <protection/>
    </xf>
    <xf numFmtId="2" fontId="4" fillId="10" borderId="20" xfId="0" applyNumberFormat="1" applyFont="1" applyFill="1" applyBorder="1" applyAlignment="1" applyProtection="1">
      <alignment horizontal="justify"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2" fontId="6" fillId="10" borderId="13" xfId="0" applyNumberFormat="1" applyFont="1" applyFill="1" applyBorder="1" applyAlignment="1" applyProtection="1">
      <alignment horizontal="right" vertical="top"/>
      <protection/>
    </xf>
    <xf numFmtId="0" fontId="6" fillId="10" borderId="12" xfId="0" applyNumberFormat="1" applyFont="1" applyFill="1" applyBorder="1" applyAlignment="1" applyProtection="1">
      <alignment horizontal="left" vertical="top" indent="1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8" fillId="4" borderId="12" xfId="0" applyNumberFormat="1" applyFont="1" applyFill="1" applyBorder="1" applyAlignment="1" applyProtection="1">
      <alignment vertical="top"/>
      <protection/>
    </xf>
    <xf numFmtId="2" fontId="7" fillId="4" borderId="12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horizontal="justify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10" borderId="12" xfId="0" applyNumberFormat="1" applyFont="1" applyFill="1" applyBorder="1" applyAlignment="1" applyProtection="1">
      <alignment horizontal="left" vertical="top"/>
      <protection/>
    </xf>
    <xf numFmtId="2" fontId="6" fillId="4" borderId="12" xfId="0" applyNumberFormat="1" applyFont="1" applyFill="1" applyBorder="1" applyAlignment="1" applyProtection="1">
      <alignment horizontal="left" vertical="top"/>
      <protection/>
    </xf>
    <xf numFmtId="2" fontId="7" fillId="0" borderId="12" xfId="0" applyNumberFormat="1" applyFont="1" applyFill="1" applyBorder="1" applyAlignment="1" applyProtection="1">
      <alignment horizontal="left" vertical="top"/>
      <protection/>
    </xf>
    <xf numFmtId="2" fontId="8" fillId="4" borderId="12" xfId="0" applyNumberFormat="1" applyFont="1" applyFill="1" applyBorder="1" applyAlignment="1" applyProtection="1">
      <alignment horizontal="left" vertical="top"/>
      <protection/>
    </xf>
    <xf numFmtId="4" fontId="9" fillId="0" borderId="12" xfId="0" applyNumberFormat="1" applyFont="1" applyFill="1" applyBorder="1" applyAlignment="1">
      <alignment horizontal="left" shrinkToFit="1"/>
    </xf>
    <xf numFmtId="4" fontId="10" fillId="0" borderId="12" xfId="0" applyNumberFormat="1" applyFont="1" applyFill="1" applyBorder="1" applyAlignment="1">
      <alignment horizontal="left" shrinkToFit="1"/>
    </xf>
    <xf numFmtId="2" fontId="8" fillId="10" borderId="12" xfId="0" applyNumberFormat="1" applyFont="1" applyFill="1" applyBorder="1" applyAlignment="1" applyProtection="1">
      <alignment horizontal="left" vertical="top"/>
      <protection/>
    </xf>
    <xf numFmtId="2" fontId="7" fillId="4" borderId="12" xfId="0" applyNumberFormat="1" applyFont="1" applyFill="1" applyBorder="1" applyAlignment="1" applyProtection="1">
      <alignment horizontal="left" vertical="top"/>
      <protection/>
    </xf>
    <xf numFmtId="2" fontId="6" fillId="10" borderId="12" xfId="0" applyNumberFormat="1" applyFont="1" applyFill="1" applyBorder="1" applyAlignment="1" applyProtection="1">
      <alignment horizontal="left" vertical="top"/>
      <protection/>
    </xf>
    <xf numFmtId="2" fontId="6" fillId="4" borderId="14" xfId="0" applyNumberFormat="1" applyFont="1" applyFill="1" applyBorder="1" applyAlignment="1" applyProtection="1">
      <alignment horizontal="left" vertical="top"/>
      <protection/>
    </xf>
    <xf numFmtId="2" fontId="6" fillId="10" borderId="20" xfId="0" applyNumberFormat="1" applyFont="1" applyFill="1" applyBorder="1" applyAlignment="1" applyProtection="1">
      <alignment horizontal="left" vertical="top"/>
      <protection/>
    </xf>
    <xf numFmtId="2" fontId="4" fillId="0" borderId="20" xfId="0" applyNumberFormat="1" applyFont="1" applyFill="1" applyBorder="1" applyAlignment="1" applyProtection="1">
      <alignment horizontal="left" vertical="top"/>
      <protection/>
    </xf>
    <xf numFmtId="2" fontId="4" fillId="10" borderId="20" xfId="0" applyNumberFormat="1" applyFont="1" applyFill="1" applyBorder="1" applyAlignment="1" applyProtection="1">
      <alignment horizontal="left" vertical="top"/>
      <protection/>
    </xf>
    <xf numFmtId="2" fontId="4" fillId="0" borderId="16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8" fillId="4" borderId="14" xfId="0" applyNumberFormat="1" applyFont="1" applyFill="1" applyBorder="1" applyAlignment="1" applyProtection="1">
      <alignment horizontal="justify" vertical="top"/>
      <protection/>
    </xf>
    <xf numFmtId="0" fontId="6" fillId="10" borderId="13" xfId="0" applyNumberFormat="1" applyFont="1" applyFill="1" applyBorder="1" applyAlignment="1" applyProtection="1">
      <alignment horizontal="left" vertical="justify" wrapText="1" indent="1"/>
      <protection/>
    </xf>
    <xf numFmtId="2" fontId="8" fillId="10" borderId="12" xfId="0" applyNumberFormat="1" applyFont="1" applyFill="1" applyBorder="1" applyAlignment="1" applyProtection="1">
      <alignment horizontal="justify" vertical="top"/>
      <protection/>
    </xf>
    <xf numFmtId="2" fontId="8" fillId="4" borderId="12" xfId="0" applyNumberFormat="1" applyFont="1" applyFill="1" applyBorder="1" applyAlignment="1" applyProtection="1">
      <alignment horizontal="justify" vertical="top"/>
      <protection/>
    </xf>
    <xf numFmtId="2" fontId="8" fillId="10" borderId="20" xfId="0" applyNumberFormat="1" applyFont="1" applyFill="1" applyBorder="1" applyAlignment="1" applyProtection="1">
      <alignment horizontal="justify" vertical="top"/>
      <protection/>
    </xf>
    <xf numFmtId="2" fontId="7" fillId="0" borderId="20" xfId="0" applyNumberFormat="1" applyFont="1" applyFill="1" applyBorder="1" applyAlignment="1" applyProtection="1">
      <alignment horizontal="justify" vertical="top"/>
      <protection/>
    </xf>
    <xf numFmtId="2" fontId="7" fillId="4" borderId="12" xfId="0" applyNumberFormat="1" applyFont="1" applyFill="1" applyBorder="1" applyAlignment="1" applyProtection="1">
      <alignment horizontal="justify" vertical="top"/>
      <protection/>
    </xf>
    <xf numFmtId="2" fontId="7" fillId="1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3" fontId="7" fillId="0" borderId="12" xfId="0" applyNumberFormat="1" applyFont="1" applyBorder="1" applyAlignment="1">
      <alignment horizontal="left" wrapText="1"/>
    </xf>
    <xf numFmtId="3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justify" vertical="top"/>
      <protection/>
    </xf>
    <xf numFmtId="0" fontId="7" fillId="4" borderId="12" xfId="0" applyNumberFormat="1" applyFont="1" applyFill="1" applyBorder="1" applyAlignment="1" applyProtection="1">
      <alignment horizontal="justify" vertical="top"/>
      <protection/>
    </xf>
    <xf numFmtId="0" fontId="7" fillId="4" borderId="12" xfId="0" applyNumberFormat="1" applyFont="1" applyFill="1" applyBorder="1" applyAlignment="1" applyProtection="1">
      <alignment vertical="top"/>
      <protection/>
    </xf>
    <xf numFmtId="0" fontId="7" fillId="10" borderId="12" xfId="0" applyNumberFormat="1" applyFont="1" applyFill="1" applyBorder="1" applyAlignment="1" applyProtection="1">
      <alignment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4" fillId="32" borderId="12" xfId="0" applyNumberFormat="1" applyFont="1" applyFill="1" applyBorder="1" applyAlignment="1" applyProtection="1">
      <alignment horizontal="left" vertical="top" indent="1"/>
      <protection/>
    </xf>
    <xf numFmtId="2" fontId="7" fillId="32" borderId="12" xfId="0" applyNumberFormat="1" applyFont="1" applyFill="1" applyBorder="1" applyAlignment="1" applyProtection="1">
      <alignment horizontal="justify" vertical="top"/>
      <protection/>
    </xf>
    <xf numFmtId="2" fontId="4" fillId="32" borderId="12" xfId="0" applyNumberFormat="1" applyFont="1" applyFill="1" applyBorder="1" applyAlignment="1" applyProtection="1">
      <alignment horizontal="justify" vertical="top"/>
      <protection/>
    </xf>
    <xf numFmtId="4" fontId="10" fillId="32" borderId="12" xfId="0" applyNumberFormat="1" applyFont="1" applyFill="1" applyBorder="1" applyAlignment="1">
      <alignment horizontal="left" shrinkToFit="1"/>
    </xf>
    <xf numFmtId="4" fontId="11" fillId="10" borderId="12" xfId="0" applyNumberFormat="1" applyFont="1" applyFill="1" applyBorder="1" applyAlignment="1">
      <alignment horizontal="left" shrinkToFit="1"/>
    </xf>
    <xf numFmtId="0" fontId="4" fillId="32" borderId="13" xfId="0" applyNumberFormat="1" applyFont="1" applyFill="1" applyBorder="1" applyAlignment="1" applyProtection="1">
      <alignment horizontal="left" vertical="top" indent="1"/>
      <protection/>
    </xf>
    <xf numFmtId="2" fontId="6" fillId="32" borderId="12" xfId="0" applyNumberFormat="1" applyFont="1" applyFill="1" applyBorder="1" applyAlignment="1" applyProtection="1">
      <alignment horizontal="right"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Border="1" applyAlignment="1">
      <alignment wrapText="1"/>
    </xf>
    <xf numFmtId="0" fontId="6" fillId="10" borderId="13" xfId="0" applyNumberFormat="1" applyFont="1" applyFill="1" applyBorder="1" applyAlignment="1" applyProtection="1">
      <alignment horizontal="left" vertical="top" wrapText="1" indent="1"/>
      <protection/>
    </xf>
    <xf numFmtId="0" fontId="6" fillId="10" borderId="0" xfId="0" applyNumberFormat="1" applyFont="1" applyFill="1" applyBorder="1" applyAlignment="1" applyProtection="1">
      <alignment vertical="top"/>
      <protection/>
    </xf>
    <xf numFmtId="0" fontId="5" fillId="10" borderId="0" xfId="0" applyNumberFormat="1" applyFont="1" applyFill="1" applyBorder="1" applyAlignment="1" applyProtection="1">
      <alignment vertical="top"/>
      <protection/>
    </xf>
    <xf numFmtId="0" fontId="6" fillId="33" borderId="13" xfId="0" applyNumberFormat="1" applyFont="1" applyFill="1" applyBorder="1" applyAlignment="1" applyProtection="1">
      <alignment horizontal="left" vertical="top" indent="1"/>
      <protection/>
    </xf>
    <xf numFmtId="0" fontId="4" fillId="33" borderId="12" xfId="0" applyNumberFormat="1" applyFont="1" applyFill="1" applyBorder="1" applyAlignment="1" applyProtection="1">
      <alignment horizontal="left" vertical="top" indent="1"/>
      <protection/>
    </xf>
    <xf numFmtId="0" fontId="6" fillId="33" borderId="12" xfId="0" applyNumberFormat="1" applyFont="1" applyFill="1" applyBorder="1" applyAlignment="1" applyProtection="1">
      <alignment horizontal="left" vertical="top" indent="1"/>
      <protection/>
    </xf>
    <xf numFmtId="2" fontId="8" fillId="33" borderId="12" xfId="0" applyNumberFormat="1" applyFont="1" applyFill="1" applyBorder="1" applyAlignment="1" applyProtection="1">
      <alignment horizontal="justify" vertical="top"/>
      <protection/>
    </xf>
    <xf numFmtId="2" fontId="6" fillId="33" borderId="12" xfId="0" applyNumberFormat="1" applyFont="1" applyFill="1" applyBorder="1" applyAlignment="1" applyProtection="1">
      <alignment horizontal="justify" vertical="top"/>
      <protection/>
    </xf>
    <xf numFmtId="2" fontId="8" fillId="33" borderId="12" xfId="0" applyNumberFormat="1" applyFont="1" applyFill="1" applyBorder="1" applyAlignment="1" applyProtection="1">
      <alignment horizontal="left" vertical="top"/>
      <protection/>
    </xf>
    <xf numFmtId="2" fontId="6" fillId="33" borderId="12" xfId="0" applyNumberFormat="1" applyFont="1" applyFill="1" applyBorder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horizontal="left" vertical="top" indent="1"/>
      <protection/>
    </xf>
    <xf numFmtId="2" fontId="7" fillId="33" borderId="12" xfId="0" applyNumberFormat="1" applyFont="1" applyFill="1" applyBorder="1" applyAlignment="1" applyProtection="1">
      <alignment horizontal="justify" vertical="top"/>
      <protection/>
    </xf>
    <xf numFmtId="2" fontId="4" fillId="33" borderId="12" xfId="0" applyNumberFormat="1" applyFont="1" applyFill="1" applyBorder="1" applyAlignment="1" applyProtection="1">
      <alignment horizontal="justify" vertical="top"/>
      <protection/>
    </xf>
    <xf numFmtId="2" fontId="7" fillId="33" borderId="12" xfId="0" applyNumberFormat="1" applyFont="1" applyFill="1" applyBorder="1" applyAlignment="1" applyProtection="1">
      <alignment horizontal="left" vertical="top"/>
      <protection/>
    </xf>
    <xf numFmtId="2" fontId="4" fillId="33" borderId="12" xfId="0" applyNumberFormat="1" applyFont="1" applyFill="1" applyBorder="1" applyAlignment="1" applyProtection="1">
      <alignment horizontal="right" vertical="top"/>
      <protection/>
    </xf>
    <xf numFmtId="0" fontId="6" fillId="34" borderId="13" xfId="0" applyNumberFormat="1" applyFont="1" applyFill="1" applyBorder="1" applyAlignment="1" applyProtection="1">
      <alignment horizontal="left" vertical="top" indent="1"/>
      <protection/>
    </xf>
    <xf numFmtId="0" fontId="6" fillId="34" borderId="12" xfId="0" applyNumberFormat="1" applyFont="1" applyFill="1" applyBorder="1" applyAlignment="1" applyProtection="1">
      <alignment horizontal="left" vertical="top" indent="1"/>
      <protection/>
    </xf>
    <xf numFmtId="3" fontId="6" fillId="34" borderId="12" xfId="0" applyNumberFormat="1" applyFont="1" applyFill="1" applyBorder="1" applyAlignment="1" applyProtection="1">
      <alignment horizontal="left" vertical="top" indent="1"/>
      <protection/>
    </xf>
    <xf numFmtId="2" fontId="8" fillId="34" borderId="12" xfId="0" applyNumberFormat="1" applyFont="1" applyFill="1" applyBorder="1" applyAlignment="1" applyProtection="1">
      <alignment horizontal="justify" vertical="top"/>
      <protection/>
    </xf>
    <xf numFmtId="2" fontId="6" fillId="34" borderId="12" xfId="0" applyNumberFormat="1" applyFont="1" applyFill="1" applyBorder="1" applyAlignment="1" applyProtection="1">
      <alignment horizontal="justify" vertical="top"/>
      <protection/>
    </xf>
    <xf numFmtId="2" fontId="6" fillId="34" borderId="12" xfId="0" applyNumberFormat="1" applyFont="1" applyFill="1" applyBorder="1" applyAlignment="1" applyProtection="1">
      <alignment horizontal="left" vertical="top"/>
      <protection/>
    </xf>
    <xf numFmtId="2" fontId="6" fillId="34" borderId="12" xfId="0" applyNumberFormat="1" applyFont="1" applyFill="1" applyBorder="1" applyAlignment="1" applyProtection="1">
      <alignment horizontal="right" vertical="top"/>
      <protection/>
    </xf>
    <xf numFmtId="0" fontId="6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12" fillId="35" borderId="12" xfId="0" applyNumberFormat="1" applyFont="1" applyFill="1" applyBorder="1" applyAlignment="1" applyProtection="1">
      <alignment vertical="top"/>
      <protection/>
    </xf>
    <xf numFmtId="3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4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33" borderId="12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2" fontId="4" fillId="0" borderId="12" xfId="0" applyNumberFormat="1" applyFont="1" applyFill="1" applyBorder="1" applyAlignment="1" applyProtection="1">
      <alignment horizontal="right" vertical="top"/>
      <protection/>
    </xf>
    <xf numFmtId="0" fontId="6" fillId="36" borderId="12" xfId="0" applyNumberFormat="1" applyFont="1" applyFill="1" applyBorder="1" applyAlignment="1" applyProtection="1">
      <alignment vertical="top"/>
      <protection/>
    </xf>
    <xf numFmtId="49" fontId="4" fillId="36" borderId="12" xfId="0" applyNumberFormat="1" applyFont="1" applyFill="1" applyBorder="1" applyAlignment="1" applyProtection="1">
      <alignment vertical="top"/>
      <protection/>
    </xf>
    <xf numFmtId="0" fontId="7" fillId="36" borderId="12" xfId="0" applyNumberFormat="1" applyFont="1" applyFill="1" applyBorder="1" applyAlignment="1" applyProtection="1">
      <alignment vertical="top"/>
      <protection/>
    </xf>
    <xf numFmtId="2" fontId="7" fillId="36" borderId="12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left" vertical="top"/>
      <protection/>
    </xf>
    <xf numFmtId="0" fontId="4" fillId="36" borderId="12" xfId="0" applyNumberFormat="1" applyFont="1" applyFill="1" applyBorder="1" applyAlignment="1" applyProtection="1">
      <alignment vertical="top"/>
      <protection/>
    </xf>
    <xf numFmtId="2" fontId="4" fillId="36" borderId="12" xfId="0" applyNumberFormat="1" applyFont="1" applyFill="1" applyBorder="1" applyAlignment="1" applyProtection="1">
      <alignment vertical="top"/>
      <protection/>
    </xf>
    <xf numFmtId="0" fontId="4" fillId="36" borderId="0" xfId="0" applyNumberFormat="1" applyFont="1" applyFill="1" applyBorder="1" applyAlignment="1" applyProtection="1">
      <alignment vertical="top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 indent="1"/>
      <protection/>
    </xf>
    <xf numFmtId="0" fontId="4" fillId="37" borderId="13" xfId="0" applyNumberFormat="1" applyFont="1" applyFill="1" applyBorder="1" applyAlignment="1" applyProtection="1">
      <alignment horizontal="left" vertical="top" indent="1"/>
      <protection/>
    </xf>
    <xf numFmtId="0" fontId="4" fillId="37" borderId="12" xfId="0" applyNumberFormat="1" applyFont="1" applyFill="1" applyBorder="1" applyAlignment="1" applyProtection="1">
      <alignment horizontal="left" vertical="top" indent="1"/>
      <protection/>
    </xf>
    <xf numFmtId="2" fontId="4" fillId="37" borderId="12" xfId="0" applyNumberFormat="1" applyFont="1" applyFill="1" applyBorder="1" applyAlignment="1" applyProtection="1">
      <alignment horizontal="justify" vertical="top"/>
      <protection/>
    </xf>
    <xf numFmtId="2" fontId="7" fillId="37" borderId="12" xfId="0" applyNumberFormat="1" applyFont="1" applyFill="1" applyBorder="1" applyAlignment="1" applyProtection="1">
      <alignment horizontal="justify" vertical="top"/>
      <protection/>
    </xf>
    <xf numFmtId="2" fontId="7" fillId="37" borderId="12" xfId="0" applyNumberFormat="1" applyFont="1" applyFill="1" applyBorder="1" applyAlignment="1" applyProtection="1">
      <alignment horizontal="left" vertical="top"/>
      <protection/>
    </xf>
    <xf numFmtId="2" fontId="4" fillId="37" borderId="12" xfId="0" applyNumberFormat="1" applyFont="1" applyFill="1" applyBorder="1" applyAlignment="1" applyProtection="1">
      <alignment horizontal="right" vertical="top"/>
      <protection/>
    </xf>
    <xf numFmtId="0" fontId="4" fillId="37" borderId="0" xfId="0" applyNumberFormat="1" applyFont="1" applyFill="1" applyBorder="1" applyAlignment="1" applyProtection="1">
      <alignment vertical="top"/>
      <protection/>
    </xf>
    <xf numFmtId="0" fontId="0" fillId="37" borderId="0" xfId="0" applyNumberFormat="1" applyFont="1" applyFill="1" applyBorder="1" applyAlignment="1" applyProtection="1">
      <alignment vertical="top"/>
      <protection/>
    </xf>
    <xf numFmtId="4" fontId="10" fillId="37" borderId="12" xfId="0" applyNumberFormat="1" applyFont="1" applyFill="1" applyBorder="1" applyAlignment="1">
      <alignment horizontal="left" shrinkToFi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2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2" fontId="48" fillId="0" borderId="12" xfId="0" applyNumberFormat="1" applyFont="1" applyFill="1" applyBorder="1" applyAlignment="1" applyProtection="1">
      <alignment horizontal="right" vertical="top"/>
      <protection/>
    </xf>
    <xf numFmtId="2" fontId="4" fillId="0" borderId="12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Border="1" applyAlignment="1">
      <alignment wrapText="1"/>
    </xf>
    <xf numFmtId="2" fontId="4" fillId="4" borderId="12" xfId="0" applyNumberFormat="1" applyFont="1" applyFill="1" applyBorder="1" applyAlignment="1" applyProtection="1">
      <alignment vertical="top"/>
      <protection/>
    </xf>
    <xf numFmtId="0" fontId="4" fillId="4" borderId="12" xfId="0" applyNumberFormat="1" applyFont="1" applyFill="1" applyBorder="1" applyAlignment="1" applyProtection="1">
      <alignment horizontal="left" vertical="top"/>
      <protection/>
    </xf>
    <xf numFmtId="2" fontId="4" fillId="36" borderId="12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left" vertical="top"/>
      <protection/>
    </xf>
    <xf numFmtId="2" fontId="4" fillId="10" borderId="12" xfId="0" applyNumberFormat="1" applyFont="1" applyFill="1" applyBorder="1" applyAlignment="1" applyProtection="1">
      <alignment vertical="top"/>
      <protection/>
    </xf>
    <xf numFmtId="0" fontId="4" fillId="10" borderId="12" xfId="0" applyNumberFormat="1" applyFont="1" applyFill="1" applyBorder="1" applyAlignment="1" applyProtection="1">
      <alignment horizontal="left"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2" fontId="4" fillId="4" borderId="12" xfId="0" applyNumberFormat="1" applyFont="1" applyFill="1" applyBorder="1" applyAlignment="1" applyProtection="1">
      <alignment horizontal="justify" vertical="top"/>
      <protection/>
    </xf>
    <xf numFmtId="2" fontId="4" fillId="4" borderId="12" xfId="0" applyNumberFormat="1" applyFont="1" applyFill="1" applyBorder="1" applyAlignment="1" applyProtection="1">
      <alignment horizontal="left" vertical="top"/>
      <protection/>
    </xf>
    <xf numFmtId="2" fontId="4" fillId="32" borderId="12" xfId="0" applyNumberFormat="1" applyFont="1" applyFill="1" applyBorder="1" applyAlignment="1" applyProtection="1">
      <alignment horizontal="justify" vertical="top"/>
      <protection/>
    </xf>
    <xf numFmtId="2" fontId="4" fillId="33" borderId="12" xfId="0" applyNumberFormat="1" applyFont="1" applyFill="1" applyBorder="1" applyAlignment="1" applyProtection="1">
      <alignment horizontal="justify" vertical="top"/>
      <protection/>
    </xf>
    <xf numFmtId="2" fontId="4" fillId="0" borderId="20" xfId="0" applyNumberFormat="1" applyFont="1" applyFill="1" applyBorder="1" applyAlignment="1" applyProtection="1">
      <alignment horizontal="justify"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20" xfId="0" applyNumberFormat="1" applyFont="1" applyFill="1" applyBorder="1" applyAlignment="1" applyProtection="1">
      <alignment horizontal="justify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left" vertical="top" wrapText="1" indent="3"/>
      <protection/>
    </xf>
    <xf numFmtId="0" fontId="4" fillId="0" borderId="13" xfId="0" applyNumberFormat="1" applyFont="1" applyFill="1" applyBorder="1" applyAlignment="1" applyProtection="1">
      <alignment horizontal="left" vertical="top" wrapText="1" indent="3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2" fontId="1" fillId="0" borderId="14" xfId="0" applyNumberFormat="1" applyFont="1" applyFill="1" applyBorder="1" applyAlignment="1" applyProtection="1">
      <alignment horizontal="justify" vertical="top"/>
      <protection/>
    </xf>
    <xf numFmtId="2" fontId="1" fillId="0" borderId="20" xfId="0" applyNumberFormat="1" applyFont="1" applyFill="1" applyBorder="1" applyAlignment="1" applyProtection="1">
      <alignment horizontal="justify" vertical="top"/>
      <protection/>
    </xf>
    <xf numFmtId="2" fontId="1" fillId="0" borderId="14" xfId="0" applyNumberFormat="1" applyFont="1" applyFill="1" applyBorder="1" applyAlignment="1" applyProtection="1">
      <alignment horizontal="justify" vertical="top"/>
      <protection/>
    </xf>
    <xf numFmtId="2" fontId="1" fillId="0" borderId="20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indent="1"/>
      <protection/>
    </xf>
    <xf numFmtId="0" fontId="1" fillId="0" borderId="20" xfId="0" applyNumberFormat="1" applyFont="1" applyFill="1" applyBorder="1" applyAlignment="1" applyProtection="1">
      <alignment horizontal="left" vertical="top" indent="1"/>
      <protection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25" xfId="0" applyNumberFormat="1" applyFont="1" applyFill="1" applyBorder="1" applyAlignment="1" applyProtection="1">
      <alignment horizontal="left" vertical="top" wrapText="1" indent="3"/>
      <protection/>
    </xf>
    <xf numFmtId="0" fontId="1" fillId="0" borderId="13" xfId="0" applyNumberFormat="1" applyFont="1" applyFill="1" applyBorder="1" applyAlignment="1" applyProtection="1">
      <alignment horizontal="left" vertical="top" wrapText="1" indent="3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7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justify" vertical="top" wrapText="1"/>
      <protection/>
    </xf>
    <xf numFmtId="0" fontId="1" fillId="0" borderId="20" xfId="0" applyNumberFormat="1" applyFont="1" applyFill="1" applyBorder="1" applyAlignment="1" applyProtection="1">
      <alignment horizontal="justify" vertical="top" wrapText="1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 indent="1"/>
      <protection/>
    </xf>
    <xf numFmtId="0" fontId="1" fillId="0" borderId="20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7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65"/>
  <sheetViews>
    <sheetView tabSelected="1" zoomScale="120" zoomScaleNormal="120" zoomScalePageLayoutView="0" workbookViewId="0" topLeftCell="A15">
      <selection activeCell="F27" sqref="F27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5742187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444</v>
      </c>
      <c r="D4" s="89" t="s">
        <v>277</v>
      </c>
      <c r="E4" s="89"/>
      <c r="F4" s="92"/>
      <c r="G4" s="89"/>
      <c r="H4" s="90" t="s">
        <v>212</v>
      </c>
      <c r="I4" s="151">
        <v>44926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D17+D45+D54</f>
        <v>30790445.5</v>
      </c>
      <c r="E16" s="96">
        <f>E17+E45</f>
        <v>13996170.950000001</v>
      </c>
      <c r="F16" s="122"/>
      <c r="G16" s="95"/>
      <c r="H16" s="96">
        <f>E16</f>
        <v>13996170.950000001</v>
      </c>
      <c r="I16" s="96">
        <f>D16-H16</f>
        <v>16794274.549999997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2271888</v>
      </c>
      <c r="E17" s="96">
        <f>E18+E26+E30+E31+E32+E33+E35+E36+E38+E42+E37+E19+E21+E28+E44+E24+E22+E25+E23+E43+E29+E20+E40+E19+E21+E24+E27</f>
        <v>2303455.6300000004</v>
      </c>
      <c r="F17" s="122"/>
      <c r="G17" s="95"/>
      <c r="H17" s="96">
        <f>E17+F17</f>
        <v>2303455.6300000004</v>
      </c>
      <c r="I17" s="96">
        <f>D17-H17</f>
        <v>-31567.630000000354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279">
        <v>90000</v>
      </c>
      <c r="E18" s="279">
        <v>93201.73</v>
      </c>
      <c r="F18" s="275"/>
      <c r="G18" s="91"/>
      <c r="H18" s="98">
        <f>E18+F18</f>
        <v>93201.73</v>
      </c>
      <c r="I18" s="98">
        <f>D18-H18</f>
        <v>-3201.729999999996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279">
        <v>0</v>
      </c>
      <c r="E19" s="280">
        <v>90.38</v>
      </c>
      <c r="F19" s="275"/>
      <c r="G19" s="91"/>
      <c r="H19" s="98">
        <f>E19+F19</f>
        <v>90.38</v>
      </c>
      <c r="I19" s="98">
        <f>D19-H19</f>
        <v>-90.38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279">
        <v>0</v>
      </c>
      <c r="E20" s="280">
        <v>-4.91</v>
      </c>
      <c r="F20" s="275"/>
      <c r="G20" s="91"/>
      <c r="H20" s="98">
        <f>E20</f>
        <v>-4.91</v>
      </c>
      <c r="I20" s="98">
        <f>D20-H20</f>
        <v>4.91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279"/>
      <c r="E21" s="280">
        <v>0.16</v>
      </c>
      <c r="F21" s="275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279">
        <v>0</v>
      </c>
      <c r="E22" s="279">
        <v>1356.09</v>
      </c>
      <c r="F22" s="275"/>
      <c r="G22" s="91"/>
      <c r="H22" s="98">
        <f t="shared" si="0"/>
        <v>1356.09</v>
      </c>
      <c r="I22" s="98">
        <f>D22-E22</f>
        <v>-1356.09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279"/>
      <c r="E23" s="279">
        <v>0</v>
      </c>
      <c r="F23" s="275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279">
        <v>0</v>
      </c>
      <c r="E24" s="279">
        <v>0.95</v>
      </c>
      <c r="F24" s="275"/>
      <c r="G24" s="91"/>
      <c r="H24" s="98">
        <f t="shared" si="0"/>
        <v>0.95</v>
      </c>
      <c r="I24" s="98">
        <f>D24-H24</f>
        <v>-0.95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279">
        <v>0</v>
      </c>
      <c r="E25" s="279">
        <v>0</v>
      </c>
      <c r="F25" s="275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279">
        <v>113600</v>
      </c>
      <c r="E26" s="279">
        <v>111259.5</v>
      </c>
      <c r="F26" s="275"/>
      <c r="G26" s="91"/>
      <c r="H26" s="98">
        <f t="shared" si="0"/>
        <v>111259.5</v>
      </c>
      <c r="I26" s="98">
        <f t="shared" si="1"/>
        <v>2340.5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445</v>
      </c>
      <c r="D27" s="279"/>
      <c r="E27" s="279">
        <v>61.2</v>
      </c>
      <c r="F27" s="275"/>
      <c r="G27" s="91"/>
      <c r="H27" s="98">
        <f t="shared" si="0"/>
        <v>61.2</v>
      </c>
      <c r="I27" s="98">
        <f t="shared" si="1"/>
        <v>-61.2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279"/>
      <c r="E28" s="279">
        <v>2975.68</v>
      </c>
      <c r="F28" s="275"/>
      <c r="G28" s="91"/>
      <c r="H28" s="98">
        <f t="shared" si="0"/>
        <v>2975.68</v>
      </c>
      <c r="I28" s="98">
        <f t="shared" si="1"/>
        <v>-2975.68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279"/>
      <c r="E29" s="279">
        <v>0</v>
      </c>
      <c r="F29" s="275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279">
        <v>408000</v>
      </c>
      <c r="E30" s="279">
        <v>413187.67</v>
      </c>
      <c r="F30" s="275"/>
      <c r="G30" s="91"/>
      <c r="H30" s="98">
        <f>E30+F30</f>
        <v>413187.67</v>
      </c>
      <c r="I30" s="98">
        <f>D30-H30</f>
        <v>-5187.669999999984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279">
        <v>0</v>
      </c>
      <c r="E31" s="279">
        <v>2450.51</v>
      </c>
      <c r="F31" s="275"/>
      <c r="G31" s="91"/>
      <c r="H31" s="98">
        <f aca="true" t="shared" si="2" ref="H31:H44">E31</f>
        <v>2450.51</v>
      </c>
      <c r="I31" s="98">
        <f t="shared" si="1"/>
        <v>-2450.51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279">
        <v>700000</v>
      </c>
      <c r="E32" s="279">
        <v>697920</v>
      </c>
      <c r="F32" s="275"/>
      <c r="G32" s="91"/>
      <c r="H32" s="98">
        <f t="shared" si="2"/>
        <v>697920</v>
      </c>
      <c r="I32" s="98">
        <f>D32-E32</f>
        <v>2080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279">
        <v>0</v>
      </c>
      <c r="E33" s="279">
        <v>5105.78</v>
      </c>
      <c r="F33" s="275"/>
      <c r="G33" s="91"/>
      <c r="H33" s="98">
        <f t="shared" si="2"/>
        <v>5105.78</v>
      </c>
      <c r="I33" s="98">
        <f t="shared" si="1"/>
        <v>-5105.78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279"/>
      <c r="E34" s="279">
        <v>0</v>
      </c>
      <c r="F34" s="275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279">
        <v>740000</v>
      </c>
      <c r="E35" s="279">
        <v>747168</v>
      </c>
      <c r="F35" s="275"/>
      <c r="G35" s="100"/>
      <c r="H35" s="98">
        <f>E35+F35</f>
        <v>747168</v>
      </c>
      <c r="I35" s="98">
        <f>D35-H35</f>
        <v>-7168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279">
        <v>0</v>
      </c>
      <c r="E36" s="279">
        <v>6192.72</v>
      </c>
      <c r="F36" s="275"/>
      <c r="G36" s="100"/>
      <c r="H36" s="98">
        <f t="shared" si="2"/>
        <v>6192.72</v>
      </c>
      <c r="I36" s="98">
        <f t="shared" si="1"/>
        <v>-6192.72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279"/>
      <c r="E37" s="279">
        <v>0</v>
      </c>
      <c r="F37" s="275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279">
        <v>2500</v>
      </c>
      <c r="E38" s="279">
        <v>2500</v>
      </c>
      <c r="F38" s="275"/>
      <c r="G38" s="100"/>
      <c r="H38" s="98">
        <f t="shared" si="2"/>
        <v>2500</v>
      </c>
      <c r="I38" s="98">
        <f t="shared" si="1"/>
        <v>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279"/>
      <c r="E39" s="279"/>
      <c r="F39" s="275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55" t="s">
        <v>440</v>
      </c>
      <c r="B40" s="141" t="s">
        <v>255</v>
      </c>
      <c r="C40" s="205" t="s">
        <v>408</v>
      </c>
      <c r="D40" s="279"/>
      <c r="E40" s="279">
        <v>0</v>
      </c>
      <c r="F40" s="275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279"/>
      <c r="E41" s="279"/>
      <c r="F41" s="275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279">
        <v>24100</v>
      </c>
      <c r="E42" s="279">
        <v>26210.68</v>
      </c>
      <c r="F42" s="275"/>
      <c r="G42" s="100"/>
      <c r="H42" s="98">
        <f t="shared" si="2"/>
        <v>26210.68</v>
      </c>
      <c r="I42" s="98">
        <f>D42-E42</f>
        <v>-2110.6800000000003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279">
        <v>175688</v>
      </c>
      <c r="E43" s="279">
        <v>175688</v>
      </c>
      <c r="F43" s="275"/>
      <c r="G43" s="100"/>
      <c r="H43" s="98">
        <f t="shared" si="2"/>
        <v>175688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273" t="s">
        <v>438</v>
      </c>
      <c r="B44" s="141" t="s">
        <v>255</v>
      </c>
      <c r="C44" s="205" t="s">
        <v>439</v>
      </c>
      <c r="D44" s="279">
        <v>18000</v>
      </c>
      <c r="E44" s="279">
        <v>18000</v>
      </c>
      <c r="F44" s="275"/>
      <c r="G44" s="100"/>
      <c r="H44" s="98">
        <f t="shared" si="2"/>
        <v>18000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96">
        <f>D46+D53+D49+D50</f>
        <v>28518557.5</v>
      </c>
      <c r="E45" s="96">
        <f>E46+E50+E53</f>
        <v>11692715.32</v>
      </c>
      <c r="F45" s="122"/>
      <c r="G45" s="102"/>
      <c r="H45" s="175">
        <f>H46+H50+H53</f>
        <v>476648</v>
      </c>
      <c r="I45" s="96">
        <f>D45-H45</f>
        <v>28041909.5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281">
        <f>D47+D48</f>
        <v>7518572</v>
      </c>
      <c r="E46" s="281">
        <f>E47+E48+E49</f>
        <v>11441176.32</v>
      </c>
      <c r="F46" s="282"/>
      <c r="G46" s="102"/>
      <c r="H46" s="103">
        <f>H47</f>
        <v>225109</v>
      </c>
      <c r="I46" s="103">
        <f t="shared" si="1"/>
        <v>7293463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279">
        <v>225109</v>
      </c>
      <c r="E47" s="279">
        <v>225109</v>
      </c>
      <c r="F47" s="275"/>
      <c r="G47" s="91"/>
      <c r="H47" s="98">
        <f>E47</f>
        <v>225109</v>
      </c>
      <c r="I47" s="98">
        <f t="shared" si="1"/>
        <v>0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279">
        <v>7293463</v>
      </c>
      <c r="E48" s="279">
        <v>7293463</v>
      </c>
      <c r="F48" s="275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83">
        <v>20748446.5</v>
      </c>
      <c r="E49" s="283">
        <v>3922604.32</v>
      </c>
      <c r="F49" s="284"/>
      <c r="G49" s="259"/>
      <c r="H49" s="260">
        <f>E49</f>
        <v>3922604.32</v>
      </c>
      <c r="I49" s="260">
        <f t="shared" si="1"/>
        <v>16825842.18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281">
        <f>D51</f>
        <v>251539</v>
      </c>
      <c r="E50" s="281">
        <f>E51+E52</f>
        <v>251539</v>
      </c>
      <c r="F50" s="282"/>
      <c r="G50" s="95"/>
      <c r="H50" s="103">
        <f>E50+F50</f>
        <v>251539</v>
      </c>
      <c r="I50" s="103">
        <f t="shared" si="1"/>
        <v>0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279">
        <v>251539</v>
      </c>
      <c r="E51" s="279">
        <v>251539</v>
      </c>
      <c r="F51" s="275"/>
      <c r="G51" s="91"/>
      <c r="H51" s="98">
        <f>E51+F51</f>
        <v>251539</v>
      </c>
      <c r="I51" s="98">
        <f t="shared" si="1"/>
        <v>0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279"/>
      <c r="E52" s="279"/>
      <c r="F52" s="275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85">
        <v>0</v>
      </c>
      <c r="E53" s="285">
        <v>0</v>
      </c>
      <c r="F53" s="286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287"/>
      <c r="E54" s="287"/>
      <c r="F54" s="54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287"/>
      <c r="E55" s="287"/>
      <c r="F55" s="54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287"/>
      <c r="E56" s="287"/>
      <c r="F56" s="54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D62+D65+D81+D83+D85+D87+D91+D89</f>
        <v>2694447.5300000003</v>
      </c>
      <c r="E61" s="117">
        <f>E62+E65+E81+E83+E87+E91+E89</f>
        <v>2694447.5300000003</v>
      </c>
      <c r="F61" s="117">
        <f>F62+F65+F81+F83+F91+F89</f>
        <v>2674314.6799999997</v>
      </c>
      <c r="G61" s="117">
        <f>G62+G65+G81+G83+G91+G89</f>
        <v>2674314.6799999997</v>
      </c>
      <c r="H61" s="118">
        <f>H65+H83+H87+H89+H85+H81</f>
        <v>18024.350000000093</v>
      </c>
      <c r="I61" s="118">
        <f>I65+I83+I87+I81</f>
        <v>18024.350000000093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577111.5</v>
      </c>
      <c r="G62" s="162">
        <f>G63+G64</f>
        <v>577111.5</v>
      </c>
      <c r="H62" s="163">
        <f>D62-G62</f>
        <v>2108.5</v>
      </c>
      <c r="I62" s="163">
        <f>E62-G62</f>
        <v>2108.5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277">
        <v>445797</v>
      </c>
      <c r="E63" s="177">
        <v>445797</v>
      </c>
      <c r="F63" s="274">
        <v>444177.52</v>
      </c>
      <c r="G63" s="120">
        <f>F63</f>
        <v>444177.52</v>
      </c>
      <c r="H63" s="121">
        <f>D63-G63</f>
        <v>1619.4799999999814</v>
      </c>
      <c r="I63" s="121">
        <f>E63-G63</f>
        <v>1619.4799999999814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277">
        <v>133423</v>
      </c>
      <c r="E64" s="177">
        <v>133423</v>
      </c>
      <c r="F64" s="274">
        <v>132933.98</v>
      </c>
      <c r="G64" s="120">
        <v>132933.98</v>
      </c>
      <c r="H64" s="121">
        <f>D64-G64</f>
        <v>489.0199999999895</v>
      </c>
      <c r="I64" s="121">
        <f>E64-G64</f>
        <v>489.0199999999895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2089612.53</v>
      </c>
      <c r="E65" s="117">
        <f>D65</f>
        <v>2089612.53</v>
      </c>
      <c r="F65" s="180">
        <f>F66</f>
        <v>2081588.18</v>
      </c>
      <c r="G65" s="117">
        <f aca="true" t="shared" si="3" ref="G65:G72">F65</f>
        <v>2081588.18</v>
      </c>
      <c r="H65" s="118">
        <f>E65-F65</f>
        <v>8024.350000000093</v>
      </c>
      <c r="I65" s="118">
        <f>D65-G65</f>
        <v>8024.350000000093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288">
        <f>D67+D68+D69+D70+D71+D72+D73+D74+D75+D76</f>
        <v>2089612.53</v>
      </c>
      <c r="E66" s="124">
        <f aca="true" t="shared" si="4" ref="E66:E84">D66</f>
        <v>2089612.53</v>
      </c>
      <c r="F66" s="289">
        <f>F67+F68+F69+F70+F71+F72+F73+F74+F76+F75</f>
        <v>2081588.18</v>
      </c>
      <c r="G66" s="124">
        <f>F66</f>
        <v>2081588.18</v>
      </c>
      <c r="H66" s="125">
        <f>D66-F66</f>
        <v>8024.350000000093</v>
      </c>
      <c r="I66" s="125">
        <f>E66-G66</f>
        <v>8024.350000000093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277">
        <v>800030.96</v>
      </c>
      <c r="E67" s="177">
        <f>D67</f>
        <v>800030.96</v>
      </c>
      <c r="F67" s="274">
        <v>800030.96</v>
      </c>
      <c r="G67" s="120">
        <f>F67</f>
        <v>800030.96</v>
      </c>
      <c r="H67" s="121">
        <f aca="true" t="shared" si="5" ref="H67:H75">D67-G67</f>
        <v>0</v>
      </c>
      <c r="I67" s="121">
        <f aca="true" t="shared" si="6" ref="I67:I75">E67-G67</f>
        <v>0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277">
        <v>235147.95</v>
      </c>
      <c r="E68" s="177">
        <f>D68</f>
        <v>235147.95</v>
      </c>
      <c r="F68" s="274">
        <v>235137.95</v>
      </c>
      <c r="G68" s="120">
        <f>F68</f>
        <v>235137.95</v>
      </c>
      <c r="H68" s="121">
        <f t="shared" si="5"/>
        <v>10</v>
      </c>
      <c r="I68" s="121">
        <f t="shared" si="6"/>
        <v>10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106472.58</v>
      </c>
      <c r="E69" s="117">
        <f>D69</f>
        <v>106472.58</v>
      </c>
      <c r="F69" s="180">
        <v>98532.37</v>
      </c>
      <c r="G69" s="117">
        <f t="shared" si="3"/>
        <v>98532.37</v>
      </c>
      <c r="H69" s="118">
        <f t="shared" si="5"/>
        <v>7940.210000000006</v>
      </c>
      <c r="I69" s="118">
        <f t="shared" si="6"/>
        <v>7940.210000000006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277">
        <v>0</v>
      </c>
      <c r="E70" s="177">
        <f t="shared" si="4"/>
        <v>0</v>
      </c>
      <c r="F70" s="183">
        <v>0</v>
      </c>
      <c r="G70" s="120">
        <f t="shared" si="3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252" t="s">
        <v>437</v>
      </c>
      <c r="B71" s="111" t="s">
        <v>21</v>
      </c>
      <c r="C71" s="111" t="s">
        <v>353</v>
      </c>
      <c r="D71" s="277">
        <v>27300</v>
      </c>
      <c r="E71" s="177">
        <f>D71</f>
        <v>27300</v>
      </c>
      <c r="F71" s="274">
        <v>27300</v>
      </c>
      <c r="G71" s="277">
        <f t="shared" si="3"/>
        <v>27300</v>
      </c>
      <c r="H71" s="276">
        <f t="shared" si="5"/>
        <v>0</v>
      </c>
      <c r="I71" s="121">
        <f t="shared" si="6"/>
        <v>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277">
        <v>0</v>
      </c>
      <c r="E72" s="177">
        <f t="shared" si="4"/>
        <v>0</v>
      </c>
      <c r="F72" s="274">
        <v>0</v>
      </c>
      <c r="G72" s="277">
        <f t="shared" si="3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252" t="s">
        <v>96</v>
      </c>
      <c r="B73" s="111">
        <v>200</v>
      </c>
      <c r="C73" s="250" t="s">
        <v>411</v>
      </c>
      <c r="D73" s="277">
        <v>32072</v>
      </c>
      <c r="E73" s="177">
        <f t="shared" si="4"/>
        <v>32072</v>
      </c>
      <c r="F73" s="274">
        <v>32072</v>
      </c>
      <c r="G73" s="277">
        <f>F73</f>
        <v>32072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431</v>
      </c>
      <c r="D74" s="277">
        <v>75619.5</v>
      </c>
      <c r="E74" s="177">
        <f>D74</f>
        <v>75619.5</v>
      </c>
      <c r="F74" s="183">
        <v>75619.5</v>
      </c>
      <c r="G74" s="277">
        <f>F74</f>
        <v>75619.5</v>
      </c>
      <c r="H74" s="121">
        <f t="shared" si="5"/>
        <v>0</v>
      </c>
      <c r="I74" s="121">
        <f t="shared" si="6"/>
        <v>0</v>
      </c>
      <c r="J74" s="88"/>
      <c r="K74" s="88"/>
      <c r="L74" s="88"/>
      <c r="M74" s="88"/>
    </row>
    <row r="75" spans="1:13" ht="12.75">
      <c r="A75" s="252" t="s">
        <v>435</v>
      </c>
      <c r="B75" s="111">
        <v>200</v>
      </c>
      <c r="C75" s="250" t="s">
        <v>436</v>
      </c>
      <c r="D75" s="277">
        <v>754635.04</v>
      </c>
      <c r="E75" s="177">
        <f>D75</f>
        <v>754635.04</v>
      </c>
      <c r="F75" s="183">
        <v>754635.04</v>
      </c>
      <c r="G75" s="277">
        <f>F75</f>
        <v>754635.04</v>
      </c>
      <c r="H75" s="121">
        <f t="shared" si="5"/>
        <v>0</v>
      </c>
      <c r="I75" s="121">
        <f t="shared" si="6"/>
        <v>0</v>
      </c>
      <c r="J75" s="88"/>
      <c r="K75" s="88"/>
      <c r="L75" s="88"/>
      <c r="M75" s="88"/>
    </row>
    <row r="76" spans="1:13" s="232" customFormat="1" ht="12.75">
      <c r="A76" s="224" t="s">
        <v>267</v>
      </c>
      <c r="B76" s="225">
        <v>200</v>
      </c>
      <c r="C76" s="226" t="s">
        <v>330</v>
      </c>
      <c r="D76" s="227">
        <f>D78+D79+D80+D77</f>
        <v>58334.5</v>
      </c>
      <c r="E76" s="228">
        <f>E77+E78+E79+E80</f>
        <v>58334.5</v>
      </c>
      <c r="F76" s="229">
        <f>F78+F79+F80+F77</f>
        <v>58260.36</v>
      </c>
      <c r="G76" s="228">
        <f>G78+G79+G80+G77</f>
        <v>58260.36</v>
      </c>
      <c r="H76" s="230">
        <f>H77+H78+H79+H80</f>
        <v>74.1400000000001</v>
      </c>
      <c r="I76" s="230">
        <f aca="true" t="shared" si="7" ref="I76:I87">H76</f>
        <v>74.1400000000001</v>
      </c>
      <c r="J76" s="231"/>
      <c r="K76" s="231"/>
      <c r="L76" s="231"/>
      <c r="M76" s="231"/>
    </row>
    <row r="77" spans="1:13" ht="12.75">
      <c r="A77" s="119" t="s">
        <v>328</v>
      </c>
      <c r="B77" s="111">
        <v>200</v>
      </c>
      <c r="C77" s="111" t="s">
        <v>356</v>
      </c>
      <c r="D77" s="177">
        <v>0</v>
      </c>
      <c r="E77" s="120">
        <f t="shared" si="4"/>
        <v>0</v>
      </c>
      <c r="F77" s="181">
        <v>0</v>
      </c>
      <c r="G77" s="277">
        <v>0</v>
      </c>
      <c r="H77" s="121">
        <f>D77-F77</f>
        <v>0</v>
      </c>
      <c r="I77" s="121">
        <f t="shared" si="7"/>
        <v>0</v>
      </c>
      <c r="J77" s="88"/>
      <c r="K77" s="88"/>
      <c r="L77" s="88"/>
      <c r="M77" s="88"/>
    </row>
    <row r="78" spans="1:13" ht="12.75">
      <c r="A78" s="119" t="s">
        <v>269</v>
      </c>
      <c r="B78" s="111">
        <v>200</v>
      </c>
      <c r="C78" s="111" t="s">
        <v>357</v>
      </c>
      <c r="D78" s="277">
        <v>54295.64</v>
      </c>
      <c r="E78" s="120">
        <f>D78</f>
        <v>54295.64</v>
      </c>
      <c r="F78" s="183">
        <v>54295.64</v>
      </c>
      <c r="G78" s="277">
        <f>F78</f>
        <v>54295.64</v>
      </c>
      <c r="H78" s="121">
        <f>E78-F78</f>
        <v>0</v>
      </c>
      <c r="I78" s="121">
        <f t="shared" si="7"/>
        <v>0</v>
      </c>
      <c r="J78" s="88"/>
      <c r="K78" s="88"/>
      <c r="L78" s="88"/>
      <c r="M78" s="88"/>
    </row>
    <row r="79" spans="1:13" ht="12.75">
      <c r="A79" s="119" t="s">
        <v>270</v>
      </c>
      <c r="B79" s="111">
        <v>200</v>
      </c>
      <c r="C79" s="111" t="s">
        <v>358</v>
      </c>
      <c r="D79" s="277">
        <v>1964.72</v>
      </c>
      <c r="E79" s="120">
        <f>D79</f>
        <v>1964.72</v>
      </c>
      <c r="F79" s="137">
        <v>1890.58</v>
      </c>
      <c r="G79" s="120">
        <f>F79</f>
        <v>1890.58</v>
      </c>
      <c r="H79" s="121">
        <f>E79-F79</f>
        <v>74.1400000000001</v>
      </c>
      <c r="I79" s="121">
        <f t="shared" si="7"/>
        <v>74.1400000000001</v>
      </c>
      <c r="J79" s="88"/>
      <c r="K79" s="88"/>
      <c r="L79" s="88"/>
      <c r="M79" s="88"/>
    </row>
    <row r="80" spans="1:13" ht="12.75">
      <c r="A80" s="119" t="s">
        <v>324</v>
      </c>
      <c r="B80" s="111">
        <v>200</v>
      </c>
      <c r="C80" s="111" t="s">
        <v>359</v>
      </c>
      <c r="D80" s="277">
        <v>2074.14</v>
      </c>
      <c r="E80" s="120">
        <f>D80</f>
        <v>2074.14</v>
      </c>
      <c r="F80" s="183">
        <v>2074.14</v>
      </c>
      <c r="G80" s="120">
        <f>F80</f>
        <v>2074.14</v>
      </c>
      <c r="H80" s="121">
        <f aca="true" t="shared" si="8" ref="H80:I82">D80-F80</f>
        <v>0</v>
      </c>
      <c r="I80" s="121">
        <f t="shared" si="8"/>
        <v>0</v>
      </c>
      <c r="J80" s="88"/>
      <c r="K80" s="88"/>
      <c r="L80" s="88"/>
      <c r="M80" s="88"/>
    </row>
    <row r="81" spans="1:158" s="209" customFormat="1" ht="12.75">
      <c r="A81" s="159" t="s">
        <v>74</v>
      </c>
      <c r="B81" s="171">
        <v>200</v>
      </c>
      <c r="C81" s="171" t="s">
        <v>373</v>
      </c>
      <c r="D81" s="162">
        <f>D82</f>
        <v>4046</v>
      </c>
      <c r="E81" s="162">
        <f t="shared" si="4"/>
        <v>4046</v>
      </c>
      <c r="F81" s="216">
        <f>F82</f>
        <v>4046</v>
      </c>
      <c r="G81" s="162">
        <f>G82</f>
        <v>4046</v>
      </c>
      <c r="H81" s="163">
        <f t="shared" si="8"/>
        <v>0</v>
      </c>
      <c r="I81" s="163">
        <f t="shared" si="8"/>
        <v>0</v>
      </c>
      <c r="J81" s="210"/>
      <c r="K81" s="210"/>
      <c r="L81" s="210"/>
      <c r="M81" s="210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</row>
    <row r="82" spans="1:13" s="211" customFormat="1" ht="12.75">
      <c r="A82" s="217" t="s">
        <v>374</v>
      </c>
      <c r="B82" s="212">
        <v>200</v>
      </c>
      <c r="C82" s="212" t="s">
        <v>372</v>
      </c>
      <c r="D82" s="290">
        <v>4046</v>
      </c>
      <c r="E82" s="214">
        <f t="shared" si="4"/>
        <v>4046</v>
      </c>
      <c r="F82" s="215">
        <v>4046</v>
      </c>
      <c r="G82" s="214">
        <f>F82</f>
        <v>4046</v>
      </c>
      <c r="H82" s="218">
        <f t="shared" si="8"/>
        <v>0</v>
      </c>
      <c r="I82" s="218">
        <f t="shared" si="8"/>
        <v>0</v>
      </c>
      <c r="J82" s="210"/>
      <c r="K82" s="210"/>
      <c r="L82" s="210"/>
      <c r="M82" s="210"/>
    </row>
    <row r="83" spans="1:13" ht="13.5" customHeight="1">
      <c r="A83" s="159" t="s">
        <v>74</v>
      </c>
      <c r="B83" s="160">
        <v>200</v>
      </c>
      <c r="C83" s="171" t="s">
        <v>331</v>
      </c>
      <c r="D83" s="162">
        <f>D84</f>
        <v>4049</v>
      </c>
      <c r="E83" s="162">
        <f t="shared" si="4"/>
        <v>4049</v>
      </c>
      <c r="F83" s="185">
        <f>F84</f>
        <v>4049</v>
      </c>
      <c r="G83" s="162">
        <f>G84</f>
        <v>4049</v>
      </c>
      <c r="H83" s="163">
        <f>D83-F83</f>
        <v>0</v>
      </c>
      <c r="I83" s="163">
        <f t="shared" si="7"/>
        <v>0</v>
      </c>
      <c r="J83" s="88"/>
      <c r="K83" s="88"/>
      <c r="L83" s="88"/>
      <c r="M83" s="88"/>
    </row>
    <row r="84" spans="1:13" ht="12.75" customHeight="1">
      <c r="A84" s="147" t="s">
        <v>306</v>
      </c>
      <c r="B84" s="111">
        <v>200</v>
      </c>
      <c r="C84" s="111" t="s">
        <v>360</v>
      </c>
      <c r="D84" s="277">
        <v>4049</v>
      </c>
      <c r="E84" s="120">
        <f t="shared" si="4"/>
        <v>4049</v>
      </c>
      <c r="F84" s="137">
        <v>4049</v>
      </c>
      <c r="G84" s="120">
        <f>F84</f>
        <v>4049</v>
      </c>
      <c r="H84" s="121">
        <f>D84-F84</f>
        <v>0</v>
      </c>
      <c r="I84" s="121">
        <f t="shared" si="7"/>
        <v>0</v>
      </c>
      <c r="J84" s="88"/>
      <c r="K84" s="88"/>
      <c r="L84" s="88"/>
      <c r="M84" s="88"/>
    </row>
    <row r="85" spans="1:13" ht="27.75" customHeight="1">
      <c r="A85" s="195" t="s">
        <v>382</v>
      </c>
      <c r="B85" s="171">
        <v>200</v>
      </c>
      <c r="C85" s="171" t="s">
        <v>375</v>
      </c>
      <c r="D85" s="162">
        <f>D86</f>
        <v>0</v>
      </c>
      <c r="E85" s="162">
        <f>D86</f>
        <v>0</v>
      </c>
      <c r="F85" s="185">
        <f>F86</f>
        <v>0</v>
      </c>
      <c r="G85" s="162">
        <f>G86</f>
        <v>0</v>
      </c>
      <c r="H85" s="163">
        <f>D85-F85</f>
        <v>0</v>
      </c>
      <c r="I85" s="163">
        <f t="shared" si="7"/>
        <v>0</v>
      </c>
      <c r="J85" s="88"/>
      <c r="K85" s="88"/>
      <c r="L85" s="88"/>
      <c r="M85" s="88"/>
    </row>
    <row r="86" spans="1:13" ht="23.25" customHeight="1">
      <c r="A86" s="147" t="s">
        <v>383</v>
      </c>
      <c r="B86" s="111">
        <v>200</v>
      </c>
      <c r="C86" s="111" t="s">
        <v>384</v>
      </c>
      <c r="D86" s="277">
        <v>0</v>
      </c>
      <c r="E86" s="120">
        <f>D86</f>
        <v>0</v>
      </c>
      <c r="F86" s="181">
        <v>0</v>
      </c>
      <c r="G86" s="120">
        <f>F86</f>
        <v>0</v>
      </c>
      <c r="H86" s="121">
        <f>D86-F86</f>
        <v>0</v>
      </c>
      <c r="I86" s="121">
        <f t="shared" si="7"/>
        <v>0</v>
      </c>
      <c r="J86" s="88"/>
      <c r="K86" s="88"/>
      <c r="L86" s="88"/>
      <c r="M86" s="88"/>
    </row>
    <row r="87" spans="1:13" ht="15" customHeight="1">
      <c r="A87" s="159" t="s">
        <v>313</v>
      </c>
      <c r="B87" s="160">
        <v>200</v>
      </c>
      <c r="C87" s="171" t="s">
        <v>332</v>
      </c>
      <c r="D87" s="162">
        <f>D88</f>
        <v>10000</v>
      </c>
      <c r="E87" s="162">
        <f>E88</f>
        <v>10000</v>
      </c>
      <c r="F87" s="185">
        <f>F88</f>
        <v>0</v>
      </c>
      <c r="G87" s="162">
        <f>G88</f>
        <v>0</v>
      </c>
      <c r="H87" s="163">
        <f>E87-F87</f>
        <v>10000</v>
      </c>
      <c r="I87" s="163">
        <f t="shared" si="7"/>
        <v>10000</v>
      </c>
      <c r="J87" s="88"/>
      <c r="K87" s="88"/>
      <c r="L87" s="88"/>
      <c r="M87" s="88"/>
    </row>
    <row r="88" spans="1:13" ht="15.75" customHeight="1">
      <c r="A88" s="147" t="s">
        <v>38</v>
      </c>
      <c r="B88" s="111">
        <v>200</v>
      </c>
      <c r="C88" s="111" t="s">
        <v>361</v>
      </c>
      <c r="D88" s="277">
        <v>10000</v>
      </c>
      <c r="E88" s="120">
        <f>D88</f>
        <v>10000</v>
      </c>
      <c r="F88" s="181">
        <v>0</v>
      </c>
      <c r="G88" s="120">
        <f>F88</f>
        <v>0</v>
      </c>
      <c r="H88" s="121">
        <f>D88-F88</f>
        <v>10000</v>
      </c>
      <c r="I88" s="121">
        <f>E88-G88</f>
        <v>10000</v>
      </c>
      <c r="J88" s="88"/>
      <c r="K88" s="88"/>
      <c r="L88" s="88"/>
      <c r="M88" s="88"/>
    </row>
    <row r="89" spans="1:13" ht="24.75" customHeight="1">
      <c r="A89" s="195" t="s">
        <v>369</v>
      </c>
      <c r="B89" s="160">
        <v>200</v>
      </c>
      <c r="C89" s="171" t="s">
        <v>333</v>
      </c>
      <c r="D89" s="162">
        <f>D90</f>
        <v>1520</v>
      </c>
      <c r="E89" s="162">
        <f>E90</f>
        <v>1520</v>
      </c>
      <c r="F89" s="185">
        <f>F90</f>
        <v>1520</v>
      </c>
      <c r="G89" s="162">
        <f>G90</f>
        <v>1520</v>
      </c>
      <c r="H89" s="163">
        <f>H90</f>
        <v>0</v>
      </c>
      <c r="I89" s="163">
        <f>I90</f>
        <v>0</v>
      </c>
      <c r="J89" s="88"/>
      <c r="K89" s="88"/>
      <c r="L89" s="88"/>
      <c r="M89" s="88"/>
    </row>
    <row r="90" spans="1:13" ht="12.75">
      <c r="A90" s="119" t="s">
        <v>94</v>
      </c>
      <c r="B90" s="111">
        <v>200</v>
      </c>
      <c r="C90" s="111" t="s">
        <v>362</v>
      </c>
      <c r="D90" s="277">
        <v>1520</v>
      </c>
      <c r="E90" s="120">
        <f>D90</f>
        <v>1520</v>
      </c>
      <c r="F90" s="137">
        <v>1520</v>
      </c>
      <c r="G90" s="120">
        <f>F90</f>
        <v>1520</v>
      </c>
      <c r="H90" s="121">
        <f>D90-F90</f>
        <v>0</v>
      </c>
      <c r="I90" s="121">
        <f>E90-G90</f>
        <v>0</v>
      </c>
      <c r="J90" s="88"/>
      <c r="K90" s="88"/>
      <c r="L90" s="88"/>
      <c r="M90" s="88"/>
    </row>
    <row r="91" spans="1:13" s="232" customFormat="1" ht="12.75">
      <c r="A91" s="233" t="s">
        <v>389</v>
      </c>
      <c r="B91" s="225">
        <v>200</v>
      </c>
      <c r="C91" s="251" t="s">
        <v>410</v>
      </c>
      <c r="D91" s="291">
        <v>6000</v>
      </c>
      <c r="E91" s="235">
        <f>D91</f>
        <v>6000</v>
      </c>
      <c r="F91" s="236">
        <v>6000</v>
      </c>
      <c r="G91" s="235">
        <f>F91</f>
        <v>6000</v>
      </c>
      <c r="H91" s="237">
        <f>D91-F91</f>
        <v>0</v>
      </c>
      <c r="I91" s="237">
        <f>E91-G91</f>
        <v>0</v>
      </c>
      <c r="J91" s="231"/>
      <c r="K91" s="231"/>
      <c r="L91" s="231"/>
      <c r="M91" s="231"/>
    </row>
    <row r="92" spans="1:13" ht="12.75">
      <c r="A92" s="114" t="s">
        <v>98</v>
      </c>
      <c r="B92" s="115">
        <v>200</v>
      </c>
      <c r="C92" s="122" t="s">
        <v>260</v>
      </c>
      <c r="D92" s="117">
        <f>D93</f>
        <v>251539</v>
      </c>
      <c r="E92" s="117">
        <f>E93</f>
        <v>251539</v>
      </c>
      <c r="F92" s="182">
        <f>F93</f>
        <v>251539</v>
      </c>
      <c r="G92" s="117">
        <f>G93</f>
        <v>251539</v>
      </c>
      <c r="H92" s="118">
        <f aca="true" t="shared" si="9" ref="H92:H97">D92-G92</f>
        <v>0</v>
      </c>
      <c r="I92" s="118">
        <f>E92-G92</f>
        <v>0</v>
      </c>
      <c r="J92" s="88"/>
      <c r="K92" s="88"/>
      <c r="L92" s="88"/>
      <c r="M92" s="88"/>
    </row>
    <row r="93" spans="1:13" ht="12.75">
      <c r="A93" s="114" t="s">
        <v>56</v>
      </c>
      <c r="B93" s="115" t="s">
        <v>21</v>
      </c>
      <c r="C93" s="123" t="s">
        <v>260</v>
      </c>
      <c r="D93" s="288">
        <f>D94+D96+D97+D95</f>
        <v>251539</v>
      </c>
      <c r="E93" s="124">
        <f>D93</f>
        <v>251539</v>
      </c>
      <c r="F93" s="186">
        <f>F94+F96+F97</f>
        <v>251539</v>
      </c>
      <c r="G93" s="124">
        <f>G94+G96+G97</f>
        <v>251539</v>
      </c>
      <c r="H93" s="125">
        <f t="shared" si="9"/>
        <v>0</v>
      </c>
      <c r="I93" s="125">
        <f>E93-G93</f>
        <v>0</v>
      </c>
      <c r="J93" s="88"/>
      <c r="K93" s="88"/>
      <c r="L93" s="88"/>
      <c r="M93" s="88"/>
    </row>
    <row r="94" spans="1:13" ht="12.75">
      <c r="A94" s="119" t="s">
        <v>91</v>
      </c>
      <c r="B94" s="111" t="s">
        <v>21</v>
      </c>
      <c r="C94" s="126" t="s">
        <v>363</v>
      </c>
      <c r="D94" s="277">
        <v>193228.92</v>
      </c>
      <c r="E94" s="120">
        <f>D94</f>
        <v>193228.92</v>
      </c>
      <c r="F94" s="183">
        <v>193228.92</v>
      </c>
      <c r="G94" s="120">
        <f>F94</f>
        <v>193228.92</v>
      </c>
      <c r="H94" s="121">
        <f t="shared" si="9"/>
        <v>0</v>
      </c>
      <c r="I94" s="121">
        <f>E94-G94</f>
        <v>0</v>
      </c>
      <c r="J94" s="88"/>
      <c r="K94" s="88"/>
      <c r="L94" s="88"/>
      <c r="M94" s="88"/>
    </row>
    <row r="95" spans="1:13" ht="12.75">
      <c r="A95" s="252" t="s">
        <v>441</v>
      </c>
      <c r="B95" s="111">
        <v>200</v>
      </c>
      <c r="C95" s="275" t="s">
        <v>442</v>
      </c>
      <c r="D95" s="277">
        <v>0</v>
      </c>
      <c r="E95" s="120">
        <f>D95</f>
        <v>0</v>
      </c>
      <c r="F95" s="183"/>
      <c r="G95" s="120"/>
      <c r="H95" s="121">
        <f t="shared" si="9"/>
        <v>0</v>
      </c>
      <c r="I95" s="121">
        <f>H95</f>
        <v>0</v>
      </c>
      <c r="J95" s="88"/>
      <c r="K95" s="88"/>
      <c r="L95" s="88"/>
      <c r="M95" s="88"/>
    </row>
    <row r="96" spans="1:13" ht="12.75">
      <c r="A96" s="119" t="s">
        <v>106</v>
      </c>
      <c r="B96" s="111" t="s">
        <v>21</v>
      </c>
      <c r="C96" s="126" t="s">
        <v>364</v>
      </c>
      <c r="D96" s="277">
        <v>55710.08</v>
      </c>
      <c r="E96" s="120">
        <f>D96</f>
        <v>55710.08</v>
      </c>
      <c r="F96" s="183">
        <v>55710.08</v>
      </c>
      <c r="G96" s="120">
        <f>F96</f>
        <v>55710.08</v>
      </c>
      <c r="H96" s="121">
        <f t="shared" si="9"/>
        <v>0</v>
      </c>
      <c r="I96" s="121">
        <f>E96-G96</f>
        <v>0</v>
      </c>
      <c r="J96" s="88"/>
      <c r="K96" s="88"/>
      <c r="L96" s="88"/>
      <c r="M96" s="88"/>
    </row>
    <row r="97" spans="1:13" ht="13.5" customHeight="1">
      <c r="A97" s="119" t="s">
        <v>96</v>
      </c>
      <c r="B97" s="111" t="s">
        <v>21</v>
      </c>
      <c r="C97" s="126" t="s">
        <v>365</v>
      </c>
      <c r="D97" s="277">
        <v>2600</v>
      </c>
      <c r="E97" s="120">
        <f>D97</f>
        <v>2600</v>
      </c>
      <c r="F97" s="137">
        <v>2600</v>
      </c>
      <c r="G97" s="120">
        <f>F97</f>
        <v>2600</v>
      </c>
      <c r="H97" s="121">
        <f t="shared" si="9"/>
        <v>0</v>
      </c>
      <c r="I97" s="121">
        <f>E97-G97</f>
        <v>0</v>
      </c>
      <c r="J97" s="88"/>
      <c r="K97" s="88"/>
      <c r="L97" s="88"/>
      <c r="M97" s="88"/>
    </row>
    <row r="98" spans="1:13" ht="12.75">
      <c r="A98" s="159" t="s">
        <v>314</v>
      </c>
      <c r="B98" s="160">
        <v>200</v>
      </c>
      <c r="C98" s="171" t="s">
        <v>315</v>
      </c>
      <c r="D98" s="162">
        <v>7200</v>
      </c>
      <c r="E98" s="162">
        <v>7200</v>
      </c>
      <c r="F98" s="187">
        <f>F99</f>
        <v>7200</v>
      </c>
      <c r="G98" s="162">
        <f>G99</f>
        <v>7200</v>
      </c>
      <c r="H98" s="163">
        <f>D98-F98</f>
        <v>0</v>
      </c>
      <c r="I98" s="163">
        <f>H98</f>
        <v>0</v>
      </c>
      <c r="J98" s="88"/>
      <c r="K98" s="88"/>
      <c r="L98" s="88"/>
      <c r="M98" s="88"/>
    </row>
    <row r="99" spans="1:13" ht="12.75">
      <c r="A99" s="252" t="s">
        <v>433</v>
      </c>
      <c r="B99" s="111">
        <v>200</v>
      </c>
      <c r="C99" s="248" t="s">
        <v>426</v>
      </c>
      <c r="D99" s="277">
        <v>7200</v>
      </c>
      <c r="E99" s="120">
        <f>D99</f>
        <v>7200</v>
      </c>
      <c r="F99" s="137">
        <v>7200</v>
      </c>
      <c r="G99" s="120">
        <f>F99</f>
        <v>7200</v>
      </c>
      <c r="H99" s="121">
        <f>D99-F99</f>
        <v>0</v>
      </c>
      <c r="I99" s="121">
        <f>H99</f>
        <v>0</v>
      </c>
      <c r="J99" s="88"/>
      <c r="K99" s="88"/>
      <c r="L99" s="88"/>
      <c r="M99" s="88"/>
    </row>
    <row r="100" spans="1:13" s="246" customFormat="1" ht="12.75">
      <c r="A100" s="238" t="s">
        <v>394</v>
      </c>
      <c r="B100" s="239">
        <v>200</v>
      </c>
      <c r="C100" s="240" t="s">
        <v>395</v>
      </c>
      <c r="D100" s="242">
        <f>D101</f>
        <v>29362956</v>
      </c>
      <c r="E100" s="242">
        <f>D100</f>
        <v>29362956</v>
      </c>
      <c r="F100" s="243">
        <f>F101</f>
        <v>11535991.18</v>
      </c>
      <c r="G100" s="242">
        <f>F100</f>
        <v>11535991.18</v>
      </c>
      <c r="H100" s="244">
        <f>D100-G100</f>
        <v>17826964.82</v>
      </c>
      <c r="I100" s="244">
        <f>H100</f>
        <v>17826964.82</v>
      </c>
      <c r="J100" s="245"/>
      <c r="K100" s="245"/>
      <c r="L100" s="245"/>
      <c r="M100" s="245"/>
    </row>
    <row r="101" spans="1:13" ht="22.5">
      <c r="A101" s="263" t="s">
        <v>422</v>
      </c>
      <c r="B101" s="111">
        <v>200</v>
      </c>
      <c r="C101" s="248" t="s">
        <v>421</v>
      </c>
      <c r="D101" s="277">
        <v>29362956</v>
      </c>
      <c r="E101" s="120">
        <f>D101</f>
        <v>29362956</v>
      </c>
      <c r="F101" s="137">
        <v>11535991.18</v>
      </c>
      <c r="G101" s="120">
        <f>F101</f>
        <v>11535991.18</v>
      </c>
      <c r="H101" s="121">
        <f>H100</f>
        <v>17826964.82</v>
      </c>
      <c r="I101" s="121">
        <f>I100</f>
        <v>17826964.82</v>
      </c>
      <c r="J101" s="88"/>
      <c r="K101" s="88"/>
      <c r="L101" s="88"/>
      <c r="M101" s="88"/>
    </row>
    <row r="102" spans="1:13" ht="12.75">
      <c r="A102" s="114" t="s">
        <v>112</v>
      </c>
      <c r="B102" s="115">
        <v>200</v>
      </c>
      <c r="C102" s="116" t="s">
        <v>261</v>
      </c>
      <c r="D102" s="117">
        <f>D103</f>
        <v>313214</v>
      </c>
      <c r="E102" s="117">
        <f>E104</f>
        <v>327064</v>
      </c>
      <c r="F102" s="180">
        <f>F104</f>
        <v>212489.5</v>
      </c>
      <c r="G102" s="117">
        <f>G103</f>
        <v>212489.5</v>
      </c>
      <c r="H102" s="118">
        <f>D102-F102</f>
        <v>100724.5</v>
      </c>
      <c r="I102" s="118">
        <f>D102-F102</f>
        <v>100724.5</v>
      </c>
      <c r="J102" s="88"/>
      <c r="K102" s="88"/>
      <c r="L102" s="88"/>
      <c r="M102" s="88"/>
    </row>
    <row r="103" spans="1:13" ht="12.75">
      <c r="A103" s="128" t="s">
        <v>265</v>
      </c>
      <c r="B103" s="129">
        <v>200</v>
      </c>
      <c r="C103" s="130" t="s">
        <v>334</v>
      </c>
      <c r="D103" s="131">
        <f>D104</f>
        <v>313214</v>
      </c>
      <c r="E103" s="131">
        <f>E102</f>
        <v>327064</v>
      </c>
      <c r="F103" s="188">
        <f>F104</f>
        <v>212489.5</v>
      </c>
      <c r="G103" s="131">
        <f>G104</f>
        <v>212489.5</v>
      </c>
      <c r="H103" s="118">
        <f>D103-F103</f>
        <v>100724.5</v>
      </c>
      <c r="I103" s="118">
        <f>H103</f>
        <v>100724.5</v>
      </c>
      <c r="J103" s="88"/>
      <c r="K103" s="88"/>
      <c r="L103" s="88"/>
      <c r="M103" s="88"/>
    </row>
    <row r="104" spans="1:13" ht="12.75">
      <c r="A104" s="128" t="s">
        <v>70</v>
      </c>
      <c r="B104" s="129" t="s">
        <v>21</v>
      </c>
      <c r="C104" s="130" t="s">
        <v>335</v>
      </c>
      <c r="D104" s="131">
        <f>D106+D108+D105+D109+D110+D107</f>
        <v>313214</v>
      </c>
      <c r="E104" s="131">
        <f>E106+E108+E105+E109+E110</f>
        <v>327064</v>
      </c>
      <c r="F104" s="188">
        <f>F106+F108+F105+F109+F110+F107</f>
        <v>212489.5</v>
      </c>
      <c r="G104" s="131">
        <f>G106+G108+G105+G109+G110</f>
        <v>212489.5</v>
      </c>
      <c r="H104" s="118">
        <f>D104-F104</f>
        <v>100724.5</v>
      </c>
      <c r="I104" s="118">
        <f>H104</f>
        <v>100724.5</v>
      </c>
      <c r="J104" s="88"/>
      <c r="K104" s="88"/>
      <c r="L104" s="88"/>
      <c r="M104" s="88"/>
    </row>
    <row r="105" spans="1:13" ht="12.75">
      <c r="A105" s="91" t="s">
        <v>114</v>
      </c>
      <c r="B105" s="100">
        <v>200</v>
      </c>
      <c r="C105" s="249" t="s">
        <v>443</v>
      </c>
      <c r="D105" s="277">
        <v>64445.45</v>
      </c>
      <c r="E105" s="120">
        <f>D105</f>
        <v>64445.45</v>
      </c>
      <c r="F105" s="137">
        <v>26156.35</v>
      </c>
      <c r="G105" s="277">
        <f aca="true" t="shared" si="10" ref="G105:G110">F105</f>
        <v>26156.35</v>
      </c>
      <c r="H105" s="121">
        <f aca="true" t="shared" si="11" ref="H105:H110">D105-G105</f>
        <v>38289.1</v>
      </c>
      <c r="I105" s="121">
        <f>E105-G105</f>
        <v>38289.1</v>
      </c>
      <c r="J105" s="88"/>
      <c r="K105" s="88"/>
      <c r="L105" s="88"/>
      <c r="M105" s="88"/>
    </row>
    <row r="106" spans="1:13" ht="13.5" customHeight="1">
      <c r="A106" s="144" t="s">
        <v>266</v>
      </c>
      <c r="B106" s="111">
        <v>200</v>
      </c>
      <c r="C106" s="250" t="s">
        <v>424</v>
      </c>
      <c r="D106" s="277">
        <v>63650</v>
      </c>
      <c r="E106" s="120">
        <v>77500</v>
      </c>
      <c r="F106" s="183">
        <v>63650</v>
      </c>
      <c r="G106" s="120">
        <f t="shared" si="10"/>
        <v>63650</v>
      </c>
      <c r="H106" s="121">
        <f t="shared" si="11"/>
        <v>0</v>
      </c>
      <c r="I106" s="121">
        <f>E106-G106</f>
        <v>13850</v>
      </c>
      <c r="J106" s="88"/>
      <c r="K106" s="88"/>
      <c r="L106" s="88"/>
      <c r="M106" s="88"/>
    </row>
    <row r="107" spans="1:13" ht="13.5" customHeight="1">
      <c r="A107" s="144" t="s">
        <v>266</v>
      </c>
      <c r="B107" s="111">
        <v>200</v>
      </c>
      <c r="C107" s="250" t="s">
        <v>418</v>
      </c>
      <c r="D107" s="277">
        <v>0</v>
      </c>
      <c r="E107" s="120">
        <f>D107</f>
        <v>0</v>
      </c>
      <c r="F107" s="183">
        <v>0</v>
      </c>
      <c r="G107" s="120">
        <f t="shared" si="10"/>
        <v>0</v>
      </c>
      <c r="H107" s="121">
        <f t="shared" si="11"/>
        <v>0</v>
      </c>
      <c r="I107" s="121">
        <f>E107-G107</f>
        <v>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407</v>
      </c>
      <c r="D108" s="277">
        <v>0</v>
      </c>
      <c r="E108" s="120">
        <f>D108</f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ht="13.5" customHeight="1">
      <c r="A109" s="144" t="s">
        <v>311</v>
      </c>
      <c r="B109" s="111">
        <v>200</v>
      </c>
      <c r="C109" s="250" t="s">
        <v>425</v>
      </c>
      <c r="D109" s="277">
        <v>184285.55</v>
      </c>
      <c r="E109" s="120">
        <f>D109</f>
        <v>184285.55</v>
      </c>
      <c r="F109" s="137">
        <v>121850.15</v>
      </c>
      <c r="G109" s="120">
        <f t="shared" si="10"/>
        <v>121850.15</v>
      </c>
      <c r="H109" s="121">
        <f t="shared" si="11"/>
        <v>62435.399999999994</v>
      </c>
      <c r="I109" s="121">
        <f>H109</f>
        <v>62435.399999999994</v>
      </c>
      <c r="J109" s="88"/>
      <c r="K109" s="88"/>
      <c r="L109" s="88"/>
      <c r="M109" s="88"/>
    </row>
    <row r="110" spans="1:13" ht="13.5" customHeight="1">
      <c r="A110" s="144" t="s">
        <v>311</v>
      </c>
      <c r="B110" s="111">
        <v>200</v>
      </c>
      <c r="C110" s="250" t="s">
        <v>416</v>
      </c>
      <c r="D110" s="277">
        <v>833</v>
      </c>
      <c r="E110" s="120">
        <f>D110</f>
        <v>833</v>
      </c>
      <c r="F110" s="137">
        <v>833</v>
      </c>
      <c r="G110" s="120">
        <f t="shared" si="10"/>
        <v>833</v>
      </c>
      <c r="H110" s="121">
        <f t="shared" si="11"/>
        <v>0</v>
      </c>
      <c r="I110" s="121">
        <f>H110</f>
        <v>0</v>
      </c>
      <c r="J110" s="88"/>
      <c r="K110" s="88"/>
      <c r="L110" s="88"/>
      <c r="M110" s="88"/>
    </row>
    <row r="111" spans="1:13" s="174" customFormat="1" ht="13.5" customHeight="1">
      <c r="A111" s="159" t="s">
        <v>320</v>
      </c>
      <c r="B111" s="160">
        <v>200</v>
      </c>
      <c r="C111" s="161" t="s">
        <v>316</v>
      </c>
      <c r="D111" s="162">
        <f>D112</f>
        <v>2561</v>
      </c>
      <c r="E111" s="162">
        <f>E112</f>
        <v>2561</v>
      </c>
      <c r="F111" s="187">
        <f>F112</f>
        <v>0</v>
      </c>
      <c r="G111" s="162">
        <f>G112</f>
        <v>0</v>
      </c>
      <c r="H111" s="163">
        <f>H116</f>
        <v>0</v>
      </c>
      <c r="I111" s="163">
        <f>I116</f>
        <v>0</v>
      </c>
      <c r="J111" s="88"/>
      <c r="K111" s="88"/>
      <c r="L111" s="88"/>
      <c r="M111" s="88"/>
    </row>
    <row r="112" spans="1:13" ht="12.75">
      <c r="A112" s="144" t="s">
        <v>38</v>
      </c>
      <c r="B112" s="111">
        <v>200</v>
      </c>
      <c r="C112" s="111" t="s">
        <v>367</v>
      </c>
      <c r="D112" s="277">
        <v>2561</v>
      </c>
      <c r="E112" s="120">
        <f>D112</f>
        <v>2561</v>
      </c>
      <c r="F112" s="137">
        <v>0</v>
      </c>
      <c r="G112" s="120">
        <f>F112</f>
        <v>0</v>
      </c>
      <c r="H112" s="121">
        <f>D112-F112</f>
        <v>2561</v>
      </c>
      <c r="I112" s="121">
        <f>H112</f>
        <v>2561</v>
      </c>
      <c r="J112" s="88"/>
      <c r="K112" s="88"/>
      <c r="L112" s="88"/>
      <c r="M112" s="88"/>
    </row>
    <row r="113" spans="1:13" ht="15" customHeight="1">
      <c r="A113" s="247" t="s">
        <v>400</v>
      </c>
      <c r="B113" s="165">
        <v>200</v>
      </c>
      <c r="C113" s="166" t="s">
        <v>403</v>
      </c>
      <c r="D113" s="167">
        <f>D114+D115+D116</f>
        <v>0</v>
      </c>
      <c r="E113" s="167">
        <f aca="true" t="shared" si="12" ref="E113:E120">D113</f>
        <v>0</v>
      </c>
      <c r="F113" s="189">
        <f>F114+F115+F116</f>
        <v>0</v>
      </c>
      <c r="G113" s="167">
        <f>G114+G115+G116</f>
        <v>0</v>
      </c>
      <c r="H113" s="163">
        <f>H116</f>
        <v>0</v>
      </c>
      <c r="I113" s="163">
        <f>E113-G113</f>
        <v>0</v>
      </c>
      <c r="J113" s="88"/>
      <c r="K113" s="88"/>
      <c r="L113" s="88"/>
      <c r="M113" s="88"/>
    </row>
    <row r="114" spans="1:13" ht="12.75">
      <c r="A114" s="144" t="s">
        <v>401</v>
      </c>
      <c r="B114" s="111">
        <v>200</v>
      </c>
      <c r="C114" s="111" t="s">
        <v>397</v>
      </c>
      <c r="D114" s="2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2.75">
      <c r="A115" s="144" t="s">
        <v>38</v>
      </c>
      <c r="B115" s="111">
        <v>200</v>
      </c>
      <c r="C115" s="111" t="s">
        <v>398</v>
      </c>
      <c r="D115" s="277">
        <v>0</v>
      </c>
      <c r="E115" s="120">
        <f t="shared" si="12"/>
        <v>0</v>
      </c>
      <c r="F115" s="137">
        <v>0</v>
      </c>
      <c r="G115" s="120">
        <f>F115</f>
        <v>0</v>
      </c>
      <c r="H115" s="121">
        <f>D115-F115</f>
        <v>0</v>
      </c>
      <c r="I115" s="121">
        <f>H115</f>
        <v>0</v>
      </c>
      <c r="J115" s="88"/>
      <c r="K115" s="88"/>
      <c r="L115" s="88"/>
      <c r="M115" s="88"/>
    </row>
    <row r="116" spans="1:13" ht="12.75">
      <c r="A116" s="144" t="s">
        <v>402</v>
      </c>
      <c r="B116" s="111">
        <v>200</v>
      </c>
      <c r="C116" s="111" t="s">
        <v>399</v>
      </c>
      <c r="D116" s="277">
        <v>0</v>
      </c>
      <c r="E116" s="120">
        <f t="shared" si="12"/>
        <v>0</v>
      </c>
      <c r="F116" s="137">
        <v>0</v>
      </c>
      <c r="G116" s="120">
        <f>F116</f>
        <v>0</v>
      </c>
      <c r="H116" s="121">
        <f>D116-F116</f>
        <v>0</v>
      </c>
      <c r="I116" s="121">
        <f>H116</f>
        <v>0</v>
      </c>
      <c r="J116" s="88"/>
      <c r="K116" s="88"/>
      <c r="L116" s="88"/>
      <c r="M116" s="88"/>
    </row>
    <row r="117" spans="1:13" ht="15" customHeight="1">
      <c r="A117" s="164" t="s">
        <v>307</v>
      </c>
      <c r="B117" s="165">
        <v>200</v>
      </c>
      <c r="C117" s="166" t="s">
        <v>318</v>
      </c>
      <c r="D117" s="167">
        <f>D118</f>
        <v>551951.42</v>
      </c>
      <c r="E117" s="167">
        <f>D117</f>
        <v>551951.42</v>
      </c>
      <c r="F117" s="189">
        <f>F118</f>
        <v>551951.42</v>
      </c>
      <c r="G117" s="167">
        <f>G118</f>
        <v>551951.42</v>
      </c>
      <c r="H117" s="163">
        <f>H118</f>
        <v>0</v>
      </c>
      <c r="I117" s="163">
        <f>E117-G117</f>
        <v>0</v>
      </c>
      <c r="J117" s="88"/>
      <c r="K117" s="88"/>
      <c r="L117" s="88"/>
      <c r="M117" s="88"/>
    </row>
    <row r="118" spans="1:13" ht="12" customHeight="1">
      <c r="A118" s="149" t="s">
        <v>308</v>
      </c>
      <c r="B118" s="146">
        <v>200</v>
      </c>
      <c r="C118" s="146" t="s">
        <v>370</v>
      </c>
      <c r="D118" s="292">
        <v>551951.42</v>
      </c>
      <c r="E118" s="145">
        <f t="shared" si="12"/>
        <v>551951.42</v>
      </c>
      <c r="F118" s="190">
        <v>551951.42</v>
      </c>
      <c r="G118" s="145">
        <v>551951.42</v>
      </c>
      <c r="H118" s="121">
        <f>E118-F118</f>
        <v>0</v>
      </c>
      <c r="I118" s="121">
        <f>H118</f>
        <v>0</v>
      </c>
      <c r="J118" s="88"/>
      <c r="K118" s="88"/>
      <c r="L118" s="88"/>
      <c r="M118" s="88"/>
    </row>
    <row r="119" spans="1:13" ht="12" customHeight="1">
      <c r="A119" s="164" t="s">
        <v>317</v>
      </c>
      <c r="B119" s="165">
        <v>200</v>
      </c>
      <c r="C119" s="166" t="s">
        <v>319</v>
      </c>
      <c r="D119" s="167">
        <f>D120</f>
        <v>2561</v>
      </c>
      <c r="E119" s="167">
        <f t="shared" si="12"/>
        <v>2561</v>
      </c>
      <c r="F119" s="191">
        <f>F120</f>
        <v>0</v>
      </c>
      <c r="G119" s="168">
        <f>G120</f>
        <v>0</v>
      </c>
      <c r="H119" s="163">
        <f>H120</f>
        <v>2561</v>
      </c>
      <c r="I119" s="170">
        <f>I120</f>
        <v>2561</v>
      </c>
      <c r="J119" s="88"/>
      <c r="K119" s="88"/>
      <c r="L119" s="88"/>
      <c r="M119" s="88"/>
    </row>
    <row r="120" spans="1:13" ht="12.75">
      <c r="A120" s="119" t="s">
        <v>38</v>
      </c>
      <c r="B120" s="146">
        <v>200</v>
      </c>
      <c r="C120" s="146" t="s">
        <v>368</v>
      </c>
      <c r="D120" s="292">
        <v>2561</v>
      </c>
      <c r="E120" s="145">
        <f t="shared" si="12"/>
        <v>2561</v>
      </c>
      <c r="F120" s="190">
        <v>0</v>
      </c>
      <c r="G120" s="145">
        <f>F120</f>
        <v>0</v>
      </c>
      <c r="H120" s="121">
        <f>D120-F120</f>
        <v>2561</v>
      </c>
      <c r="I120" s="150">
        <f>H120</f>
        <v>2561</v>
      </c>
      <c r="J120" s="88"/>
      <c r="K120" s="88"/>
      <c r="L120" s="88"/>
      <c r="M120" s="88"/>
    </row>
    <row r="121" spans="1:13" ht="15.75" customHeight="1">
      <c r="A121" s="114" t="s">
        <v>80</v>
      </c>
      <c r="B121" s="115" t="s">
        <v>21</v>
      </c>
      <c r="C121" s="116" t="s">
        <v>262</v>
      </c>
      <c r="D121" s="197">
        <f>D119+D117+D111+D102+D98+D92+D61+D100+D113</f>
        <v>33186429.95</v>
      </c>
      <c r="E121" s="117">
        <f>E119+E117+E111+E102+E98+E92+E61+E113+E100</f>
        <v>33200279.95</v>
      </c>
      <c r="F121" s="117">
        <f>F61+F92+F117+F102+F100+F98+F113+F111</f>
        <v>15233485.78</v>
      </c>
      <c r="G121" s="117">
        <f>G61+G92+G98+G102+G111+G117+G119+G100+G113</f>
        <v>15233485.78</v>
      </c>
      <c r="H121" s="118">
        <f>H61+H92+H98+H102+H111+H117+H119</f>
        <v>121309.8500000001</v>
      </c>
      <c r="I121" s="118">
        <f>I61+I83+I87+I89+I92+I98+I102+I111+I117+I119</f>
        <v>131309.8500000001</v>
      </c>
      <c r="J121" s="88"/>
      <c r="K121" s="88"/>
      <c r="L121" s="88"/>
      <c r="M121" s="88"/>
    </row>
    <row r="122" spans="1:13" ht="12.75">
      <c r="A122" s="132"/>
      <c r="B122" s="133"/>
      <c r="C122" s="133"/>
      <c r="D122" s="134"/>
      <c r="E122" s="134"/>
      <c r="F122" s="192"/>
      <c r="G122" s="134"/>
      <c r="H122" s="133"/>
      <c r="I122" s="133"/>
      <c r="J122" s="88"/>
      <c r="K122" s="88"/>
      <c r="L122" s="88"/>
      <c r="M122" s="88"/>
    </row>
    <row r="123" spans="1:13" ht="30" customHeight="1">
      <c r="A123" s="135" t="s">
        <v>84</v>
      </c>
      <c r="B123" s="111" t="s">
        <v>85</v>
      </c>
      <c r="C123" s="111" t="s">
        <v>262</v>
      </c>
      <c r="D123" s="120">
        <f>D121-D16</f>
        <v>2395984.4499999993</v>
      </c>
      <c r="E123" s="120"/>
      <c r="F123" s="137">
        <f>E16-F121</f>
        <v>-1237314.8299999982</v>
      </c>
      <c r="G123" s="120">
        <f>F123</f>
        <v>-1237314.8299999982</v>
      </c>
      <c r="H123" s="137"/>
      <c r="I123" s="153"/>
      <c r="J123" s="88"/>
      <c r="K123" s="88"/>
      <c r="L123" s="88"/>
      <c r="M123" s="88"/>
    </row>
    <row r="124" spans="1:13" ht="20.2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88"/>
      <c r="K124" s="88"/>
      <c r="L124" s="88"/>
      <c r="M124" s="88"/>
    </row>
    <row r="125" spans="1:13" ht="12.75">
      <c r="A125" s="306" t="s">
        <v>220</v>
      </c>
      <c r="B125" s="306"/>
      <c r="C125" s="306"/>
      <c r="D125" s="306"/>
      <c r="E125" s="306"/>
      <c r="F125" s="306"/>
      <c r="G125" s="306"/>
      <c r="H125" s="88"/>
      <c r="I125" s="88"/>
      <c r="J125" s="88"/>
      <c r="K125" s="88"/>
      <c r="L125" s="88"/>
      <c r="M125" s="88"/>
    </row>
    <row r="126" spans="1:13" ht="21" customHeight="1">
      <c r="A126" s="304" t="s">
        <v>8</v>
      </c>
      <c r="B126" s="305" t="s">
        <v>236</v>
      </c>
      <c r="C126" s="307" t="s">
        <v>237</v>
      </c>
      <c r="D126" s="305" t="s">
        <v>238</v>
      </c>
      <c r="E126" s="308" t="s">
        <v>153</v>
      </c>
      <c r="F126" s="309"/>
      <c r="G126" s="309"/>
      <c r="H126" s="310"/>
      <c r="I126" s="300" t="s">
        <v>155</v>
      </c>
      <c r="J126" s="88"/>
      <c r="K126" s="88"/>
      <c r="L126" s="88"/>
      <c r="M126" s="88"/>
    </row>
    <row r="127" spans="1:13" ht="58.5" customHeight="1">
      <c r="A127" s="304"/>
      <c r="B127" s="305"/>
      <c r="C127" s="307"/>
      <c r="D127" s="305"/>
      <c r="E127" s="300" t="s">
        <v>9</v>
      </c>
      <c r="F127" s="303"/>
      <c r="G127" s="304"/>
      <c r="H127" s="305" t="s">
        <v>138</v>
      </c>
      <c r="I127" s="301"/>
      <c r="J127" s="88"/>
      <c r="K127" s="88"/>
      <c r="L127" s="88"/>
      <c r="M127" s="88"/>
    </row>
    <row r="128" spans="1:13" ht="12.75">
      <c r="A128" s="304"/>
      <c r="B128" s="305"/>
      <c r="C128" s="307"/>
      <c r="D128" s="305"/>
      <c r="E128" s="302"/>
      <c r="F128" s="303"/>
      <c r="G128" s="304"/>
      <c r="H128" s="305"/>
      <c r="I128" s="302"/>
      <c r="J128" s="88"/>
      <c r="K128" s="88"/>
      <c r="L128" s="88"/>
      <c r="M128" s="88"/>
    </row>
    <row r="129" spans="1:13" ht="12.75">
      <c r="A129" s="91">
        <v>1</v>
      </c>
      <c r="B129" s="91">
        <v>2</v>
      </c>
      <c r="C129" s="88"/>
      <c r="D129" s="88"/>
      <c r="E129" s="88"/>
      <c r="F129" s="92"/>
      <c r="G129" s="88"/>
      <c r="H129" s="88"/>
      <c r="I129" s="88"/>
      <c r="J129" s="88"/>
      <c r="K129" s="88"/>
      <c r="L129" s="88"/>
      <c r="M129" s="88"/>
    </row>
    <row r="130" spans="1:13" ht="22.5" customHeight="1">
      <c r="A130" s="93" t="s">
        <v>221</v>
      </c>
      <c r="B130" s="93">
        <v>500</v>
      </c>
      <c r="C130" s="111" t="s">
        <v>262</v>
      </c>
      <c r="D130" s="148">
        <f>D139</f>
        <v>9786733.45</v>
      </c>
      <c r="E130" s="98">
        <f>F123</f>
        <v>-1237314.8299999982</v>
      </c>
      <c r="F130" s="178"/>
      <c r="G130" s="93"/>
      <c r="H130" s="98">
        <f>E130</f>
        <v>-1237314.8299999982</v>
      </c>
      <c r="I130" s="93"/>
      <c r="J130" s="88"/>
      <c r="K130" s="88"/>
      <c r="L130" s="88"/>
      <c r="M130" s="88"/>
    </row>
    <row r="131" spans="1:13" ht="21.75" customHeight="1">
      <c r="A131" s="91" t="s">
        <v>222</v>
      </c>
      <c r="B131" s="93"/>
      <c r="C131" s="138"/>
      <c r="D131" s="93"/>
      <c r="E131" s="93"/>
      <c r="F131" s="178"/>
      <c r="G131" s="93"/>
      <c r="H131" s="93"/>
      <c r="I131" s="93"/>
      <c r="J131" s="88"/>
      <c r="K131" s="88"/>
      <c r="L131" s="88"/>
      <c r="M131" s="88"/>
    </row>
    <row r="132" spans="1:13" ht="15.75" customHeight="1">
      <c r="A132" s="93" t="s">
        <v>304</v>
      </c>
      <c r="B132" s="91">
        <v>520</v>
      </c>
      <c r="C132" s="111" t="s">
        <v>257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4" customHeight="1">
      <c r="A133" s="91" t="s">
        <v>224</v>
      </c>
      <c r="B133" s="91"/>
      <c r="C133" s="139"/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28.5" customHeight="1">
      <c r="A134" s="93" t="s">
        <v>282</v>
      </c>
      <c r="B134" s="91">
        <v>520</v>
      </c>
      <c r="C134" s="111" t="s">
        <v>258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22.5" customHeight="1">
      <c r="A135" s="93" t="s">
        <v>283</v>
      </c>
      <c r="B135" s="91">
        <v>520</v>
      </c>
      <c r="C135" s="111" t="s">
        <v>284</v>
      </c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33.75">
      <c r="A136" s="93" t="s">
        <v>285</v>
      </c>
      <c r="B136" s="91">
        <v>520</v>
      </c>
      <c r="C136" s="111" t="s">
        <v>305</v>
      </c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11.25" customHeight="1">
      <c r="A137" s="93" t="s">
        <v>225</v>
      </c>
      <c r="B137" s="91">
        <v>620</v>
      </c>
      <c r="C137" s="139"/>
      <c r="D137" s="91"/>
      <c r="E137" s="91"/>
      <c r="F137" s="126"/>
      <c r="G137" s="91"/>
      <c r="H137" s="91"/>
      <c r="I137" s="91"/>
      <c r="J137" s="88"/>
      <c r="K137" s="88"/>
      <c r="L137" s="88"/>
      <c r="M137" s="88"/>
    </row>
    <row r="138" spans="1:13" ht="12.75">
      <c r="A138" s="91" t="s">
        <v>224</v>
      </c>
      <c r="B138" s="91"/>
      <c r="C138" s="139"/>
      <c r="D138" s="91"/>
      <c r="E138" s="91"/>
      <c r="F138" s="126"/>
      <c r="G138" s="91"/>
      <c r="H138" s="91"/>
      <c r="I138" s="91"/>
      <c r="J138" s="88"/>
      <c r="K138" s="88"/>
      <c r="L138" s="88"/>
      <c r="M138" s="88"/>
    </row>
    <row r="139" spans="1:13" ht="22.5">
      <c r="A139" s="93" t="s">
        <v>286</v>
      </c>
      <c r="B139" s="91">
        <v>700</v>
      </c>
      <c r="C139" s="111" t="s">
        <v>288</v>
      </c>
      <c r="D139" s="152">
        <f>D144+D140</f>
        <v>9786733.45</v>
      </c>
      <c r="E139" s="98">
        <f>E140+E144</f>
        <v>14929714.27</v>
      </c>
      <c r="F139" s="126"/>
      <c r="G139" s="91"/>
      <c r="H139" s="98">
        <f>E139</f>
        <v>14929714.27</v>
      </c>
      <c r="I139" s="91"/>
      <c r="J139" s="88"/>
      <c r="K139" s="88"/>
      <c r="L139" s="88"/>
      <c r="M139" s="88"/>
    </row>
    <row r="140" spans="1:13" ht="12.75">
      <c r="A140" s="91" t="s">
        <v>287</v>
      </c>
      <c r="B140" s="91">
        <v>710</v>
      </c>
      <c r="C140" s="111" t="s">
        <v>289</v>
      </c>
      <c r="D140" s="103">
        <f aca="true" t="shared" si="13" ref="D140:E142">D141</f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12.75">
      <c r="A141" s="91" t="s">
        <v>290</v>
      </c>
      <c r="B141" s="91">
        <v>710</v>
      </c>
      <c r="C141" s="111" t="s">
        <v>291</v>
      </c>
      <c r="D141" s="103">
        <f t="shared" si="13"/>
        <v>-23399696.5</v>
      </c>
      <c r="E141" s="253">
        <f t="shared" si="13"/>
        <v>-303771.51</v>
      </c>
      <c r="F141" s="137"/>
      <c r="G141" s="98"/>
      <c r="H141" s="253">
        <f>H142</f>
        <v>-303771.51</v>
      </c>
      <c r="I141" s="91"/>
      <c r="J141" s="88"/>
      <c r="K141" s="88"/>
      <c r="L141" s="88"/>
      <c r="M141" s="88"/>
    </row>
    <row r="142" spans="1:13" ht="22.5">
      <c r="A142" s="93" t="s">
        <v>292</v>
      </c>
      <c r="B142" s="91">
        <v>710</v>
      </c>
      <c r="C142" s="111" t="s">
        <v>293</v>
      </c>
      <c r="D142" s="103">
        <f t="shared" si="13"/>
        <v>-23399696.5</v>
      </c>
      <c r="E142" s="253">
        <f t="shared" si="13"/>
        <v>-303771.51</v>
      </c>
      <c r="F142" s="137"/>
      <c r="G142" s="98"/>
      <c r="H142" s="253">
        <f>H143</f>
        <v>-303771.51</v>
      </c>
      <c r="I142" s="91"/>
      <c r="J142" s="88"/>
      <c r="K142" s="88"/>
      <c r="L142" s="88"/>
      <c r="M142" s="88"/>
    </row>
    <row r="143" spans="1:13" ht="22.5">
      <c r="A143" s="93" t="s">
        <v>294</v>
      </c>
      <c r="B143" s="91">
        <v>710</v>
      </c>
      <c r="C143" s="111" t="s">
        <v>295</v>
      </c>
      <c r="D143" s="103">
        <v>-23399696.5</v>
      </c>
      <c r="E143" s="253">
        <v>-303771.51</v>
      </c>
      <c r="F143" s="137"/>
      <c r="G143" s="98"/>
      <c r="H143" s="253">
        <f>E142</f>
        <v>-303771.51</v>
      </c>
      <c r="I143" s="91"/>
      <c r="J143" s="88"/>
      <c r="K143" s="88"/>
      <c r="L143" s="88"/>
      <c r="M143" s="88"/>
    </row>
    <row r="144" spans="1:13" ht="12.75">
      <c r="A144" s="91" t="s">
        <v>296</v>
      </c>
      <c r="B144" s="91">
        <v>720</v>
      </c>
      <c r="C144" s="111" t="s">
        <v>297</v>
      </c>
      <c r="D144" s="125">
        <f>D121</f>
        <v>33186429.95</v>
      </c>
      <c r="E144" s="124">
        <f>F121</f>
        <v>15233485.78</v>
      </c>
      <c r="F144" s="126"/>
      <c r="G144" s="91"/>
      <c r="H144" s="125">
        <f>E144</f>
        <v>15233485.78</v>
      </c>
      <c r="I144" s="91"/>
      <c r="J144" s="88"/>
      <c r="K144" s="88"/>
      <c r="L144" s="88"/>
      <c r="M144" s="88"/>
    </row>
    <row r="145" spans="1:13" ht="12.75">
      <c r="A145" s="91" t="s">
        <v>298</v>
      </c>
      <c r="B145" s="91">
        <v>720</v>
      </c>
      <c r="C145" s="111" t="s">
        <v>299</v>
      </c>
      <c r="D145" s="125">
        <f>D146</f>
        <v>33186429.95</v>
      </c>
      <c r="E145" s="124">
        <f>E144</f>
        <v>15233485.78</v>
      </c>
      <c r="F145" s="126"/>
      <c r="G145" s="91"/>
      <c r="H145" s="125">
        <f>E145</f>
        <v>15233485.78</v>
      </c>
      <c r="I145" s="91"/>
      <c r="J145" s="88"/>
      <c r="K145" s="88"/>
      <c r="L145" s="88"/>
      <c r="M145" s="88"/>
    </row>
    <row r="146" spans="1:13" ht="22.5">
      <c r="A146" s="93" t="s">
        <v>301</v>
      </c>
      <c r="B146" s="91">
        <v>720</v>
      </c>
      <c r="C146" s="111" t="s">
        <v>300</v>
      </c>
      <c r="D146" s="125">
        <f>D147</f>
        <v>33186429.95</v>
      </c>
      <c r="E146" s="124">
        <f>E145</f>
        <v>15233485.78</v>
      </c>
      <c r="F146" s="126"/>
      <c r="G146" s="91"/>
      <c r="H146" s="125">
        <f>E146</f>
        <v>15233485.78</v>
      </c>
      <c r="I146" s="91"/>
      <c r="J146" s="88"/>
      <c r="K146" s="88"/>
      <c r="L146" s="88"/>
      <c r="M146" s="88"/>
    </row>
    <row r="147" spans="1:13" ht="12.75" customHeight="1">
      <c r="A147" s="93" t="s">
        <v>302</v>
      </c>
      <c r="B147" s="91">
        <v>720</v>
      </c>
      <c r="C147" s="111" t="s">
        <v>303</v>
      </c>
      <c r="D147" s="125">
        <f>D121</f>
        <v>33186429.95</v>
      </c>
      <c r="E147" s="124">
        <f>E146</f>
        <v>15233485.78</v>
      </c>
      <c r="F147" s="126"/>
      <c r="G147" s="91"/>
      <c r="H147" s="125">
        <f>E147</f>
        <v>15233485.78</v>
      </c>
      <c r="I147" s="91"/>
      <c r="J147" s="88"/>
      <c r="K147" s="88"/>
      <c r="L147" s="88"/>
      <c r="M147" s="88"/>
    </row>
    <row r="148" spans="1:13" ht="1.5" customHeight="1" hidden="1">
      <c r="A148" s="93" t="s">
        <v>278</v>
      </c>
      <c r="B148" s="91">
        <v>800</v>
      </c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2" customHeight="1">
      <c r="A149" s="93" t="s">
        <v>230</v>
      </c>
      <c r="B149" s="91">
        <v>810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28.5" customHeight="1">
      <c r="A150" s="91" t="s">
        <v>224</v>
      </c>
      <c r="B150" s="91"/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.5" customHeight="1">
      <c r="A151" s="93" t="s">
        <v>231</v>
      </c>
      <c r="B151" s="91">
        <v>811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1.5" customHeight="1">
      <c r="A152" s="93" t="s">
        <v>232</v>
      </c>
      <c r="B152" s="91">
        <v>812</v>
      </c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16.5" customHeight="1" hidden="1">
      <c r="A153" s="93" t="s">
        <v>233</v>
      </c>
      <c r="B153" s="91">
        <v>820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1.75" customHeight="1" hidden="1">
      <c r="A154" s="91" t="s">
        <v>222</v>
      </c>
      <c r="B154" s="91"/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27.75" customHeight="1" hidden="1">
      <c r="A155" s="93" t="s">
        <v>234</v>
      </c>
      <c r="B155" s="91">
        <v>821</v>
      </c>
      <c r="C155" s="139"/>
      <c r="D155" s="91"/>
      <c r="E155" s="91"/>
      <c r="F155" s="126"/>
      <c r="G155" s="91"/>
      <c r="H155" s="91"/>
      <c r="I155" s="91"/>
      <c r="J155" s="88"/>
      <c r="K155" s="88"/>
      <c r="L155" s="88"/>
      <c r="M155" s="88"/>
    </row>
    <row r="156" spans="1:13" ht="22.5" customHeight="1">
      <c r="A156" s="93" t="s">
        <v>235</v>
      </c>
      <c r="B156" s="91">
        <v>822</v>
      </c>
      <c r="C156" s="139"/>
      <c r="D156" s="91"/>
      <c r="E156" s="91"/>
      <c r="F156" s="126"/>
      <c r="G156" s="91"/>
      <c r="H156" s="91"/>
      <c r="I156" s="91"/>
      <c r="J156" s="88"/>
      <c r="K156" s="88"/>
      <c r="L156" s="88"/>
      <c r="M156" s="88"/>
    </row>
    <row r="157" spans="1:13" ht="13.5" customHeight="1">
      <c r="A157" s="140"/>
      <c r="B157" s="88"/>
      <c r="C157" s="88"/>
      <c r="D157" s="88"/>
      <c r="E157" s="136"/>
      <c r="F157" s="132"/>
      <c r="G157" s="136"/>
      <c r="H157" s="136"/>
      <c r="I157" s="169"/>
      <c r="J157" s="88"/>
      <c r="K157" s="88"/>
      <c r="L157" s="88"/>
      <c r="M157" s="88"/>
    </row>
    <row r="158" spans="1:13" ht="18.75" customHeight="1">
      <c r="A158" s="295" t="s">
        <v>390</v>
      </c>
      <c r="B158" s="295"/>
      <c r="C158" s="295"/>
      <c r="D158" s="88"/>
      <c r="E158" s="295" t="s">
        <v>240</v>
      </c>
      <c r="F158" s="295"/>
      <c r="G158" s="295"/>
      <c r="H158" s="295"/>
      <c r="I158" s="296"/>
      <c r="J158" s="88"/>
      <c r="K158" s="88"/>
      <c r="L158" s="88"/>
      <c r="M158" s="88"/>
    </row>
    <row r="159" spans="1:13" ht="17.25" customHeight="1">
      <c r="A159" s="295" t="s">
        <v>246</v>
      </c>
      <c r="B159" s="295"/>
      <c r="C159" s="295"/>
      <c r="D159" s="88"/>
      <c r="E159" s="88" t="s">
        <v>241</v>
      </c>
      <c r="F159" s="92"/>
      <c r="G159" s="88" t="s">
        <v>242</v>
      </c>
      <c r="H159" s="88"/>
      <c r="I159" s="88"/>
      <c r="J159" s="172"/>
      <c r="K159" s="88"/>
      <c r="L159" s="88"/>
      <c r="M159" s="88"/>
    </row>
    <row r="160" spans="1:13" ht="21.75" customHeight="1">
      <c r="A160" s="88"/>
      <c r="B160" s="88"/>
      <c r="C160" s="88"/>
      <c r="D160" s="88"/>
      <c r="E160" s="295" t="s">
        <v>245</v>
      </c>
      <c r="F160" s="295"/>
      <c r="G160" s="295"/>
      <c r="H160" s="295"/>
      <c r="I160" s="295"/>
      <c r="J160" s="172"/>
      <c r="K160" s="88"/>
      <c r="L160" s="88"/>
      <c r="M160" s="88"/>
    </row>
    <row r="161" spans="1:13" ht="12.75">
      <c r="A161" s="295"/>
      <c r="B161" s="295"/>
      <c r="C161" s="295"/>
      <c r="D161" s="88"/>
      <c r="E161" s="88"/>
      <c r="F161" s="92"/>
      <c r="G161" s="88"/>
      <c r="H161" s="88"/>
      <c r="I161" s="88"/>
      <c r="J161" s="172"/>
      <c r="K161" s="88"/>
      <c r="L161" s="88"/>
      <c r="M161" s="88"/>
    </row>
    <row r="162" spans="1:13" ht="12.75">
      <c r="A162" s="295"/>
      <c r="B162" s="295"/>
      <c r="C162" s="296"/>
      <c r="D162" s="297" t="s">
        <v>249</v>
      </c>
      <c r="E162" s="298"/>
      <c r="F162" s="298"/>
      <c r="G162" s="298"/>
      <c r="H162" s="298"/>
      <c r="I162" s="298"/>
      <c r="J162" s="172"/>
      <c r="K162" s="88"/>
      <c r="L162" s="88"/>
      <c r="M162" s="88"/>
    </row>
    <row r="163" spans="1:13" ht="12.75">
      <c r="A163" s="88"/>
      <c r="B163" s="88"/>
      <c r="C163" s="88"/>
      <c r="D163" s="299" t="s">
        <v>396</v>
      </c>
      <c r="E163" s="295"/>
      <c r="F163" s="295"/>
      <c r="G163" s="295"/>
      <c r="H163" s="295"/>
      <c r="I163" s="295"/>
      <c r="J163" s="172"/>
      <c r="K163" s="88"/>
      <c r="L163" s="88"/>
      <c r="M163" s="88"/>
    </row>
    <row r="164" spans="1:13" ht="12.75">
      <c r="A164" s="88" t="s">
        <v>371</v>
      </c>
      <c r="B164" s="88"/>
      <c r="C164" s="88"/>
      <c r="D164" s="293" t="s">
        <v>243</v>
      </c>
      <c r="E164" s="294"/>
      <c r="F164" s="294"/>
      <c r="G164" s="294"/>
      <c r="H164" s="294"/>
      <c r="I164" s="294"/>
      <c r="J164" s="172"/>
      <c r="K164" s="88"/>
      <c r="L164" s="88"/>
      <c r="M164" s="88"/>
    </row>
    <row r="165" spans="1:9" ht="12.75">
      <c r="A165" s="219">
        <v>44835</v>
      </c>
      <c r="B165" s="88"/>
      <c r="C165" s="88"/>
      <c r="D165" s="88"/>
      <c r="E165" s="88"/>
      <c r="F165" s="92"/>
      <c r="G165" s="88"/>
      <c r="H165" s="88"/>
      <c r="I165" s="88"/>
    </row>
    <row r="166" ht="12.75">
      <c r="C166" s="86" t="s">
        <v>278</v>
      </c>
    </row>
    <row r="168" ht="2.25" customHeight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2.25" customHeight="1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0.75" customHeight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4.5" customHeight="1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4" ht="12.75">
      <c r="E254" s="278"/>
    </row>
    <row r="255" ht="12.75">
      <c r="E255" s="278"/>
    </row>
    <row r="256" ht="12.75">
      <c r="E256" s="278"/>
    </row>
    <row r="257" ht="12.75">
      <c r="E257" s="278"/>
    </row>
    <row r="258" ht="12.75">
      <c r="E258" s="278"/>
    </row>
    <row r="259" ht="12.75">
      <c r="E259" s="278"/>
    </row>
    <row r="260" ht="12.75">
      <c r="E260" s="278"/>
    </row>
    <row r="261" ht="12.75">
      <c r="E261" s="278"/>
    </row>
    <row r="262" ht="12.75">
      <c r="E262" s="278"/>
    </row>
    <row r="263" ht="12.75">
      <c r="E263" s="278"/>
    </row>
    <row r="264" ht="12.75">
      <c r="E264" s="278"/>
    </row>
    <row r="265" ht="12.75">
      <c r="E265" s="278"/>
    </row>
    <row r="285" ht="3.75" customHeight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5:G125"/>
    <mergeCell ref="A126:A128"/>
    <mergeCell ref="B126:B128"/>
    <mergeCell ref="C126:C128"/>
    <mergeCell ref="D126:D128"/>
    <mergeCell ref="E126:H126"/>
    <mergeCell ref="I126:I128"/>
    <mergeCell ref="E127:E128"/>
    <mergeCell ref="F127:F128"/>
    <mergeCell ref="G127:G128"/>
    <mergeCell ref="H127:H128"/>
    <mergeCell ref="A158:C158"/>
    <mergeCell ref="E158:I158"/>
    <mergeCell ref="D164:I164"/>
    <mergeCell ref="A159:C159"/>
    <mergeCell ref="E160:I160"/>
    <mergeCell ref="A161:C161"/>
    <mergeCell ref="A162:C162"/>
    <mergeCell ref="D162:I162"/>
    <mergeCell ref="D163:I16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94">
      <selection activeCell="F116" sqref="F116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1806768</v>
      </c>
      <c r="E61" s="117">
        <f>E62+E65+E80+E82+E86+E90</f>
        <v>1806768</v>
      </c>
      <c r="F61" s="117">
        <f>F62+F65+F80+F82+F90</f>
        <v>211050.16</v>
      </c>
      <c r="G61" s="117">
        <f>G62+G65+G80+G82+G90</f>
        <v>211050.16</v>
      </c>
      <c r="H61" s="118">
        <f>H65+H82+H86+H88+H84+H80</f>
        <v>1072897.94</v>
      </c>
      <c r="I61" s="118">
        <f>I65+I82+I86+I80</f>
        <v>1072897.94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56400.100000000006</v>
      </c>
      <c r="G62" s="162">
        <f>G63+G64</f>
        <v>56400.100000000006</v>
      </c>
      <c r="H62" s="163">
        <f>D62-G62</f>
        <v>522819.9</v>
      </c>
      <c r="I62" s="163">
        <f>E62-G62</f>
        <v>522819.9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45637.55</v>
      </c>
      <c r="G63" s="120">
        <f>F63</f>
        <v>45637.55</v>
      </c>
      <c r="H63" s="121">
        <f>D63-G63</f>
        <v>399231.88</v>
      </c>
      <c r="I63" s="121">
        <f>E63-G63</f>
        <v>399231.88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10762.55</v>
      </c>
      <c r="G64" s="120">
        <f>F64</f>
        <v>10762.55</v>
      </c>
      <c r="H64" s="121">
        <f>D64-G64</f>
        <v>123588.02</v>
      </c>
      <c r="I64" s="121">
        <f>E64-G64</f>
        <v>123588.02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1209453</v>
      </c>
      <c r="E65" s="117">
        <f aca="true" t="shared" si="3" ref="E65:E83">D65</f>
        <v>1209453</v>
      </c>
      <c r="F65" s="182">
        <f>F66</f>
        <v>154650.06</v>
      </c>
      <c r="G65" s="117">
        <f aca="true" t="shared" si="4" ref="G65:G72">F65</f>
        <v>154650.06</v>
      </c>
      <c r="H65" s="118">
        <f>E65-F65</f>
        <v>1054802.94</v>
      </c>
      <c r="I65" s="118">
        <f>D65-G65</f>
        <v>1054802.94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1209453</v>
      </c>
      <c r="E66" s="124">
        <f t="shared" si="3"/>
        <v>1209453</v>
      </c>
      <c r="F66" s="186">
        <f>F67+F68+F69+F70+F71+F72+F73+F74+F75</f>
        <v>154650.06</v>
      </c>
      <c r="G66" s="124">
        <f t="shared" si="4"/>
        <v>154650.06</v>
      </c>
      <c r="H66" s="125">
        <f>D66-F66</f>
        <v>1054802.94</v>
      </c>
      <c r="I66" s="125">
        <f>E66-G66</f>
        <v>1054802.94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80492.43</v>
      </c>
      <c r="G67" s="120">
        <f t="shared" si="4"/>
        <v>80492.43</v>
      </c>
      <c r="H67" s="121">
        <f aca="true" t="shared" si="5" ref="H67:H74">D67-G67</f>
        <v>706029.0800000001</v>
      </c>
      <c r="I67" s="121">
        <f aca="true" t="shared" si="6" ref="I67:I74">E67-G67</f>
        <v>706029.0800000001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11892.57</v>
      </c>
      <c r="G69" s="117">
        <f t="shared" si="4"/>
        <v>11892.57</v>
      </c>
      <c r="H69" s="118">
        <f t="shared" si="5"/>
        <v>59320.43</v>
      </c>
      <c r="I69" s="118">
        <f t="shared" si="6"/>
        <v>59320.43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19280</v>
      </c>
      <c r="E71" s="177">
        <f t="shared" si="3"/>
        <v>19280</v>
      </c>
      <c r="F71" s="181">
        <v>0</v>
      </c>
      <c r="G71" s="120">
        <f t="shared" si="4"/>
        <v>0</v>
      </c>
      <c r="H71" s="121">
        <f t="shared" si="5"/>
        <v>19280</v>
      </c>
      <c r="I71" s="121">
        <f t="shared" si="6"/>
        <v>19280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15510</v>
      </c>
      <c r="G74" s="120">
        <f>F74</f>
        <v>15510</v>
      </c>
      <c r="H74" s="121">
        <f t="shared" si="5"/>
        <v>36190</v>
      </c>
      <c r="I74" s="121">
        <f t="shared" si="6"/>
        <v>36190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22941.79</v>
      </c>
      <c r="G91" s="117">
        <f>G92</f>
        <v>22941.79</v>
      </c>
      <c r="H91" s="118">
        <f>D91-G91</f>
        <v>214799.21</v>
      </c>
      <c r="I91" s="118">
        <f>E91-G91</f>
        <v>214799.21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22941.79</v>
      </c>
      <c r="G92" s="124">
        <f>G93+G94+G95</f>
        <v>22941.79</v>
      </c>
      <c r="H92" s="125">
        <f>D92-G92</f>
        <v>214799.21</v>
      </c>
      <c r="I92" s="125">
        <f>E92-G92</f>
        <v>214799.21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18890</v>
      </c>
      <c r="G93" s="120">
        <f>F93</f>
        <v>18890</v>
      </c>
      <c r="H93" s="121">
        <f>D93-G93</f>
        <v>150911.08</v>
      </c>
      <c r="I93" s="121">
        <f>E93-G93</f>
        <v>150911.08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0</v>
      </c>
      <c r="G96" s="162">
        <f>G97</f>
        <v>0</v>
      </c>
      <c r="H96" s="163">
        <f>D96-F96</f>
        <v>4783</v>
      </c>
      <c r="I96" s="163">
        <f>H96</f>
        <v>4783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0</v>
      </c>
      <c r="G97" s="120">
        <f>F97</f>
        <v>0</v>
      </c>
      <c r="H97" s="121">
        <f>D97-F97</f>
        <v>4783</v>
      </c>
      <c r="I97" s="121">
        <f>H97</f>
        <v>4783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0</v>
      </c>
      <c r="G98" s="242">
        <f>F98</f>
        <v>0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0</v>
      </c>
      <c r="G99" s="120">
        <f>F99</f>
        <v>0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11579.69</v>
      </c>
      <c r="G100" s="117">
        <f>G101</f>
        <v>11579.69</v>
      </c>
      <c r="H100" s="118">
        <f>D100-F100</f>
        <v>64133.31</v>
      </c>
      <c r="I100" s="118">
        <f>D100-F100</f>
        <v>64133.31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11579.69</v>
      </c>
      <c r="G101" s="131">
        <f>G102</f>
        <v>11579.69</v>
      </c>
      <c r="H101" s="118">
        <f>D101-F101</f>
        <v>64133.31</v>
      </c>
      <c r="I101" s="118">
        <f>H101</f>
        <v>64133.31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11579.69</v>
      </c>
      <c r="G102" s="131">
        <f>G104+G106+G103+G107+G108</f>
        <v>11579.69</v>
      </c>
      <c r="H102" s="118">
        <f>D102-F102</f>
        <v>64133.31</v>
      </c>
      <c r="I102" s="118">
        <f>H102</f>
        <v>64133.31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11579.69</v>
      </c>
      <c r="G103" s="120">
        <f aca="true" t="shared" si="10" ref="G103:G108">F103</f>
        <v>11579.69</v>
      </c>
      <c r="H103" s="121">
        <f aca="true" t="shared" si="11" ref="H103:H108">D103-G103</f>
        <v>53633.31</v>
      </c>
      <c r="I103" s="121">
        <f>E103-G103</f>
        <v>53633.31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0</v>
      </c>
      <c r="G107" s="120">
        <f t="shared" si="10"/>
        <v>0</v>
      </c>
      <c r="H107" s="121">
        <f t="shared" si="11"/>
        <v>4000</v>
      </c>
      <c r="I107" s="121">
        <f>H107</f>
        <v>4000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136621.65</v>
      </c>
      <c r="G115" s="167">
        <f>G116</f>
        <v>136621.65</v>
      </c>
      <c r="H115" s="163">
        <f>H116</f>
        <v>394101.35</v>
      </c>
      <c r="I115" s="163">
        <f>E115-G115</f>
        <v>394101.35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136621.65</v>
      </c>
      <c r="G116" s="145">
        <f>F116</f>
        <v>136621.65</v>
      </c>
      <c r="H116" s="121">
        <f>E116-F116</f>
        <v>394101.35</v>
      </c>
      <c r="I116" s="121">
        <f>H116</f>
        <v>394101.35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24501320</v>
      </c>
      <c r="E119" s="117">
        <f>E117+E115+E109+E100+E96+E91+E61+E111+E98</f>
        <v>24501320</v>
      </c>
      <c r="F119" s="117">
        <f>F61+F91+F115+F100+F98+F96+F111+F109</f>
        <v>382193.29</v>
      </c>
      <c r="G119" s="117">
        <f>G61+G91+G96+G100+G109+G115+G117+G98+G111</f>
        <v>382193.29000000004</v>
      </c>
      <c r="H119" s="118">
        <f>H61+H91+H96+H100+H109+H115+H117</f>
        <v>1753275.81</v>
      </c>
      <c r="I119" s="118">
        <f>I61+I82+I86+I88+I91+I96+I100+I109+I115+I117</f>
        <v>1767324.81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1101623.5</v>
      </c>
      <c r="E121" s="120"/>
      <c r="F121" s="137">
        <f>E16-F119</f>
        <v>-78421.77999999997</v>
      </c>
      <c r="G121" s="120">
        <f>F121</f>
        <v>-78421.77999999997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1101623.5</v>
      </c>
      <c r="E128" s="98">
        <f>F121</f>
        <v>-78421.77999999997</v>
      </c>
      <c r="F128" s="178"/>
      <c r="G128" s="93"/>
      <c r="H128" s="98">
        <f>E128</f>
        <v>-78421.77999999997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1101623.5</v>
      </c>
      <c r="E137" s="98">
        <f>E138+E142</f>
        <v>78421.77999999997</v>
      </c>
      <c r="F137" s="126"/>
      <c r="G137" s="91"/>
      <c r="H137" s="98">
        <f>E137</f>
        <v>78421.77999999997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24501320</v>
      </c>
      <c r="E142" s="124">
        <f>F119</f>
        <v>382193.29</v>
      </c>
      <c r="F142" s="126"/>
      <c r="G142" s="91"/>
      <c r="H142" s="125">
        <f>E142</f>
        <v>382193.29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24501320</v>
      </c>
      <c r="E143" s="124">
        <f>E142</f>
        <v>382193.29</v>
      </c>
      <c r="F143" s="126"/>
      <c r="G143" s="91"/>
      <c r="H143" s="125">
        <f>E143</f>
        <v>382193.29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24501320</v>
      </c>
      <c r="E144" s="124">
        <f>E143</f>
        <v>382193.29</v>
      </c>
      <c r="F144" s="126"/>
      <c r="G144" s="91"/>
      <c r="H144" s="125">
        <f>E144</f>
        <v>382193.29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24501320</v>
      </c>
      <c r="E145" s="124">
        <f>E144</f>
        <v>382193.29</v>
      </c>
      <c r="F145" s="126"/>
      <c r="G145" s="91"/>
      <c r="H145" s="125">
        <f>E145</f>
        <v>382193.29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88">
      <selection activeCell="F67" sqref="F67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1806768</v>
      </c>
      <c r="E61" s="117">
        <f>E62+E65+E80+E82+E86+E90</f>
        <v>1806768</v>
      </c>
      <c r="F61" s="117">
        <f>F62+F65+F80+F82+F90</f>
        <v>70993.58</v>
      </c>
      <c r="G61" s="117">
        <f>G62+G65+G80+G82+G90</f>
        <v>70993.58</v>
      </c>
      <c r="H61" s="118">
        <f>H65+H82+H86+H88+H84+H80</f>
        <v>1166554.42</v>
      </c>
      <c r="I61" s="118">
        <f>I65+I82+I86+I80</f>
        <v>1166554.42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10000</v>
      </c>
      <c r="G62" s="162">
        <f>G63+G64</f>
        <v>10000</v>
      </c>
      <c r="H62" s="163">
        <f>D62-G62</f>
        <v>569220</v>
      </c>
      <c r="I62" s="163">
        <f>E62-G62</f>
        <v>569220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10000</v>
      </c>
      <c r="G63" s="120">
        <f>F63</f>
        <v>10000</v>
      </c>
      <c r="H63" s="121">
        <f>D63-G63</f>
        <v>434869.43</v>
      </c>
      <c r="I63" s="121">
        <f>E63-G63</f>
        <v>434869.43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0</v>
      </c>
      <c r="G64" s="120">
        <f>F64</f>
        <v>0</v>
      </c>
      <c r="H64" s="121">
        <f>D64-G64</f>
        <v>134350.57</v>
      </c>
      <c r="I64" s="121">
        <f>E64-G64</f>
        <v>134350.57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1209453</v>
      </c>
      <c r="E65" s="117">
        <f aca="true" t="shared" si="3" ref="E65:E83">D65</f>
        <v>1209453</v>
      </c>
      <c r="F65" s="182">
        <f>F66</f>
        <v>60993.58</v>
      </c>
      <c r="G65" s="117">
        <f aca="true" t="shared" si="4" ref="G65:G72">F65</f>
        <v>60993.58</v>
      </c>
      <c r="H65" s="118">
        <f>E65-F65</f>
        <v>1148459.42</v>
      </c>
      <c r="I65" s="118">
        <f>D65-G65</f>
        <v>1148459.42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1209453</v>
      </c>
      <c r="E66" s="124">
        <f t="shared" si="3"/>
        <v>1209453</v>
      </c>
      <c r="F66" s="186">
        <f>F67+F68+F69+F70+F71+F72+F73+F74+F75</f>
        <v>60993.58</v>
      </c>
      <c r="G66" s="124">
        <f t="shared" si="4"/>
        <v>60993.58</v>
      </c>
      <c r="H66" s="125">
        <f>D66-F66</f>
        <v>1148459.42</v>
      </c>
      <c r="I66" s="125">
        <f>E66-G66</f>
        <v>1148459.42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28000</v>
      </c>
      <c r="G67" s="120">
        <f t="shared" si="4"/>
        <v>28000</v>
      </c>
      <c r="H67" s="121">
        <f aca="true" t="shared" si="5" ref="H67:H74">D67-G67</f>
        <v>758521.51</v>
      </c>
      <c r="I67" s="121">
        <f aca="true" t="shared" si="6" ref="I67:I74">E67-G67</f>
        <v>758521.51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0</v>
      </c>
      <c r="G68" s="120">
        <f t="shared" si="4"/>
        <v>0</v>
      </c>
      <c r="H68" s="121">
        <f t="shared" si="5"/>
        <v>237529.49</v>
      </c>
      <c r="I68" s="121">
        <f t="shared" si="6"/>
        <v>237529.49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6025.93</v>
      </c>
      <c r="G69" s="117">
        <f t="shared" si="4"/>
        <v>6025.93</v>
      </c>
      <c r="H69" s="118">
        <f t="shared" si="5"/>
        <v>65187.07</v>
      </c>
      <c r="I69" s="118">
        <f t="shared" si="6"/>
        <v>65187.07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250" t="s">
        <v>427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250" t="s">
        <v>428</v>
      </c>
      <c r="D71" s="120">
        <v>19280</v>
      </c>
      <c r="E71" s="177">
        <f t="shared" si="3"/>
        <v>19280</v>
      </c>
      <c r="F71" s="181">
        <v>0</v>
      </c>
      <c r="G71" s="120">
        <f t="shared" si="4"/>
        <v>0</v>
      </c>
      <c r="H71" s="121">
        <f t="shared" si="5"/>
        <v>19280</v>
      </c>
      <c r="I71" s="121">
        <f t="shared" si="6"/>
        <v>19280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250" t="s">
        <v>429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430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431</v>
      </c>
      <c r="D74" s="120">
        <v>51700</v>
      </c>
      <c r="E74" s="177">
        <f t="shared" si="3"/>
        <v>51700</v>
      </c>
      <c r="F74" s="183">
        <v>0</v>
      </c>
      <c r="G74" s="120">
        <f>F74</f>
        <v>0</v>
      </c>
      <c r="H74" s="121">
        <f t="shared" si="5"/>
        <v>51700</v>
      </c>
      <c r="I74" s="121">
        <f t="shared" si="6"/>
        <v>51700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9051.79</v>
      </c>
      <c r="G91" s="117">
        <f>G92</f>
        <v>9051.79</v>
      </c>
      <c r="H91" s="118">
        <f>D91-G91</f>
        <v>228689.21</v>
      </c>
      <c r="I91" s="118">
        <f>E91-G91</f>
        <v>228689.21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9051.79</v>
      </c>
      <c r="G92" s="124">
        <f>G93+G94+G95</f>
        <v>9051.79</v>
      </c>
      <c r="H92" s="125">
        <f>D92-G92</f>
        <v>228689.21</v>
      </c>
      <c r="I92" s="125">
        <f>E92-G92</f>
        <v>228689.21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5000</v>
      </c>
      <c r="G93" s="120">
        <f>F93</f>
        <v>5000</v>
      </c>
      <c r="H93" s="121">
        <f>D93-G93</f>
        <v>164801.08</v>
      </c>
      <c r="I93" s="121">
        <f>E93-G93</f>
        <v>164801.08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0</v>
      </c>
      <c r="G96" s="162">
        <f>G97</f>
        <v>0</v>
      </c>
      <c r="H96" s="163">
        <f>D96-F96</f>
        <v>4783</v>
      </c>
      <c r="I96" s="163">
        <f>H96</f>
        <v>4783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0</v>
      </c>
      <c r="G97" s="120">
        <f>F97</f>
        <v>0</v>
      </c>
      <c r="H97" s="121">
        <f>D97-F97</f>
        <v>4783</v>
      </c>
      <c r="I97" s="121">
        <f>H97</f>
        <v>4783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0</v>
      </c>
      <c r="G98" s="242">
        <f>F98</f>
        <v>0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0</v>
      </c>
      <c r="G99" s="120">
        <f>F99</f>
        <v>0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6786.05</v>
      </c>
      <c r="G100" s="117">
        <f>G101</f>
        <v>6786.05</v>
      </c>
      <c r="H100" s="118">
        <f>D100-F100</f>
        <v>68926.95</v>
      </c>
      <c r="I100" s="118">
        <f>D100-F100</f>
        <v>68926.95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6786.05</v>
      </c>
      <c r="G101" s="131">
        <f>G102</f>
        <v>6786.05</v>
      </c>
      <c r="H101" s="118">
        <f>D101-F101</f>
        <v>68926.95</v>
      </c>
      <c r="I101" s="118">
        <f>H101</f>
        <v>68926.95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6786.05</v>
      </c>
      <c r="G102" s="131">
        <f>G104+G106+G103+G107+G108</f>
        <v>6786.05</v>
      </c>
      <c r="H102" s="118">
        <f>D102-F102</f>
        <v>68926.95</v>
      </c>
      <c r="I102" s="118">
        <f>H102</f>
        <v>68926.95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6786.05</v>
      </c>
      <c r="G103" s="120">
        <f aca="true" t="shared" si="10" ref="G103:G108">F103</f>
        <v>6786.05</v>
      </c>
      <c r="H103" s="121">
        <f aca="true" t="shared" si="11" ref="H103:H108">D103-G103</f>
        <v>58426.95</v>
      </c>
      <c r="I103" s="121">
        <f>E103-G103</f>
        <v>58426.95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0</v>
      </c>
      <c r="G107" s="120">
        <f t="shared" si="10"/>
        <v>0</v>
      </c>
      <c r="H107" s="121">
        <f t="shared" si="11"/>
        <v>4000</v>
      </c>
      <c r="I107" s="121">
        <f>H107</f>
        <v>4000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91081.1</v>
      </c>
      <c r="G115" s="167">
        <f>G116</f>
        <v>91081.1</v>
      </c>
      <c r="H115" s="163">
        <f>H116</f>
        <v>439641.9</v>
      </c>
      <c r="I115" s="163">
        <f>E115-G115</f>
        <v>439641.9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91081.1</v>
      </c>
      <c r="G116" s="145">
        <f>F116</f>
        <v>91081.1</v>
      </c>
      <c r="H116" s="121">
        <f>E116-F116</f>
        <v>439641.9</v>
      </c>
      <c r="I116" s="121">
        <f>H116</f>
        <v>439641.9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24501320</v>
      </c>
      <c r="E119" s="117">
        <f>E117+E115+E109+E100+E96+E91+E61+E111+E98</f>
        <v>24501320</v>
      </c>
      <c r="F119" s="117">
        <f>F61+F91+F115+F100+F98+F96+F111+F109</f>
        <v>177912.52</v>
      </c>
      <c r="G119" s="117">
        <f>G61+G91+G96+G100+G109+G115+G117+G98+G111</f>
        <v>177912.52000000002</v>
      </c>
      <c r="H119" s="118">
        <f>H61+H91+H96+H100+H109+H115+H117</f>
        <v>1911156.48</v>
      </c>
      <c r="I119" s="118">
        <f>I61+I82+I86+I88+I91+I96+I100+I109+I115+I117</f>
        <v>1925205.48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1101623.5</v>
      </c>
      <c r="E121" s="120"/>
      <c r="F121" s="137">
        <f>E16-F119</f>
        <v>125858.99000000002</v>
      </c>
      <c r="G121" s="120">
        <f>F121</f>
        <v>125858.99000000002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1101623.5</v>
      </c>
      <c r="E128" s="98">
        <f>F121</f>
        <v>125858.99000000002</v>
      </c>
      <c r="F128" s="178"/>
      <c r="G128" s="93"/>
      <c r="H128" s="98">
        <f>E128</f>
        <v>125858.99000000002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1101623.5</v>
      </c>
      <c r="E137" s="98">
        <f>E138+E142</f>
        <v>-125858.99000000002</v>
      </c>
      <c r="F137" s="126"/>
      <c r="G137" s="91"/>
      <c r="H137" s="98">
        <f>E137</f>
        <v>-125858.99000000002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24501320</v>
      </c>
      <c r="E142" s="124">
        <f>F119</f>
        <v>177912.52</v>
      </c>
      <c r="F142" s="126"/>
      <c r="G142" s="91"/>
      <c r="H142" s="125">
        <f>E142</f>
        <v>177912.52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24501320</v>
      </c>
      <c r="E143" s="124">
        <f>E142</f>
        <v>177912.52</v>
      </c>
      <c r="F143" s="126"/>
      <c r="G143" s="91"/>
      <c r="H143" s="125">
        <f>E143</f>
        <v>177912.52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24501320</v>
      </c>
      <c r="E144" s="124">
        <f>E143</f>
        <v>177912.52</v>
      </c>
      <c r="F144" s="126"/>
      <c r="G144" s="91"/>
      <c r="H144" s="125">
        <f>E144</f>
        <v>177912.52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24501320</v>
      </c>
      <c r="E145" s="124">
        <f>E144</f>
        <v>177912.52</v>
      </c>
      <c r="F145" s="126"/>
      <c r="G145" s="91"/>
      <c r="H145" s="125">
        <f>E145</f>
        <v>177912.52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D162:I162"/>
    <mergeCell ref="A157:C157"/>
    <mergeCell ref="E158:I158"/>
    <mergeCell ref="A159:C159"/>
    <mergeCell ref="A160:C160"/>
    <mergeCell ref="D160:I160"/>
    <mergeCell ref="D161:I161"/>
    <mergeCell ref="I124:I126"/>
    <mergeCell ref="E125:E126"/>
    <mergeCell ref="F125:F126"/>
    <mergeCell ref="G125:G126"/>
    <mergeCell ref="H125:H126"/>
    <mergeCell ref="A156:C156"/>
    <mergeCell ref="E156:I156"/>
    <mergeCell ref="A123:G123"/>
    <mergeCell ref="A124:A126"/>
    <mergeCell ref="B124:B126"/>
    <mergeCell ref="C124:C126"/>
    <mergeCell ref="D124:D126"/>
    <mergeCell ref="E124:H124"/>
    <mergeCell ref="B58:B59"/>
    <mergeCell ref="C58:C59"/>
    <mergeCell ref="D58:D59"/>
    <mergeCell ref="E58:E59"/>
    <mergeCell ref="F58:G58"/>
    <mergeCell ref="H58:I58"/>
    <mergeCell ref="I12:I14"/>
    <mergeCell ref="E13:E14"/>
    <mergeCell ref="F13:F14"/>
    <mergeCell ref="G13:G14"/>
    <mergeCell ref="H13:H14"/>
    <mergeCell ref="A57:G57"/>
    <mergeCell ref="A11:F11"/>
    <mergeCell ref="A12:A14"/>
    <mergeCell ref="B12:B14"/>
    <mergeCell ref="C12:C14"/>
    <mergeCell ref="D12:D14"/>
    <mergeCell ref="E12:H12"/>
    <mergeCell ref="A2:G2"/>
    <mergeCell ref="A3:G3"/>
    <mergeCell ref="A5:F5"/>
    <mergeCell ref="A6:E6"/>
    <mergeCell ref="A7:C7"/>
    <mergeCell ref="A8:C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Q163"/>
  <sheetViews>
    <sheetView zoomScale="120" zoomScaleNormal="120" zoomScalePageLayoutView="0" workbookViewId="0" topLeftCell="A1">
      <selection activeCell="A2" sqref="A2:G3"/>
    </sheetView>
  </sheetViews>
  <sheetFormatPr defaultColWidth="9.140625" defaultRowHeight="12.75"/>
  <cols>
    <col min="1" max="1" width="24.421875" style="0" customWidth="1"/>
    <col min="2" max="2" width="4.8515625" style="0" customWidth="1"/>
    <col min="3" max="3" width="20.7109375" style="0" customWidth="1"/>
    <col min="4" max="4" width="13.7109375" style="0" customWidth="1"/>
    <col min="5" max="5" width="9.8515625" style="0" customWidth="1"/>
    <col min="6" max="6" width="8.57421875" style="0" customWidth="1"/>
    <col min="7" max="7" width="11.28125" style="0" customWidth="1"/>
    <col min="8" max="8" width="10.140625" style="0" customWidth="1"/>
    <col min="9" max="9" width="13.1406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323" t="s">
        <v>218</v>
      </c>
      <c r="B2" s="323"/>
      <c r="C2" s="323"/>
      <c r="D2" s="323"/>
      <c r="E2" s="323"/>
      <c r="F2" s="323"/>
      <c r="G2" s="323"/>
      <c r="H2" s="44"/>
      <c r="I2" s="56" t="s">
        <v>211</v>
      </c>
      <c r="J2" s="44"/>
      <c r="K2" s="44"/>
      <c r="L2" s="44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2" ht="12.75">
      <c r="A4" s="373" t="s">
        <v>254</v>
      </c>
      <c r="B4" s="373"/>
      <c r="C4" s="373"/>
      <c r="D4" s="373"/>
      <c r="E4" s="373"/>
      <c r="F4" s="373"/>
      <c r="G4" s="46"/>
      <c r="H4" s="57" t="s">
        <v>212</v>
      </c>
      <c r="I4" s="55"/>
      <c r="J4" s="44"/>
      <c r="K4" s="44"/>
      <c r="L4" s="44"/>
    </row>
    <row r="5" spans="1:12" ht="12.75">
      <c r="A5" s="356" t="s">
        <v>251</v>
      </c>
      <c r="B5" s="356"/>
      <c r="C5" s="356"/>
      <c r="D5" s="356"/>
      <c r="E5" s="356"/>
      <c r="F5" s="356"/>
      <c r="G5" s="46"/>
      <c r="H5" s="57" t="s">
        <v>213</v>
      </c>
      <c r="I5" s="55"/>
      <c r="J5" s="44"/>
      <c r="K5" s="44"/>
      <c r="L5" s="44"/>
    </row>
    <row r="6" spans="1:12" ht="12.75">
      <c r="A6" s="356" t="s">
        <v>252</v>
      </c>
      <c r="B6" s="356"/>
      <c r="C6" s="356"/>
      <c r="D6" s="356"/>
      <c r="E6" s="356"/>
      <c r="F6" s="46"/>
      <c r="G6" s="46"/>
      <c r="H6" s="44"/>
      <c r="I6" s="55"/>
      <c r="J6" s="44"/>
      <c r="K6" s="44"/>
      <c r="L6" s="44"/>
    </row>
    <row r="7" spans="1:12" ht="12.75">
      <c r="A7" s="356" t="s">
        <v>253</v>
      </c>
      <c r="B7" s="356"/>
      <c r="C7" s="356"/>
      <c r="D7" s="356"/>
      <c r="E7" s="356"/>
      <c r="F7" s="46"/>
      <c r="G7" s="46"/>
      <c r="H7" s="44"/>
      <c r="I7" s="55"/>
      <c r="J7" s="44"/>
      <c r="K7" s="44"/>
      <c r="L7" s="44"/>
    </row>
    <row r="8" spans="1:12" ht="12.75">
      <c r="A8" s="356" t="s">
        <v>217</v>
      </c>
      <c r="B8" s="356"/>
      <c r="C8" s="356"/>
      <c r="D8" s="46"/>
      <c r="E8" s="46"/>
      <c r="F8" s="46"/>
      <c r="G8" s="46"/>
      <c r="H8" s="57" t="s">
        <v>214</v>
      </c>
      <c r="I8" s="55"/>
      <c r="J8" s="44"/>
      <c r="K8" s="44"/>
      <c r="L8" s="44"/>
    </row>
    <row r="9" spans="1:12" ht="12.75">
      <c r="A9" s="54"/>
      <c r="B9" s="54"/>
      <c r="C9" s="54"/>
      <c r="D9" s="46"/>
      <c r="E9" s="46"/>
      <c r="F9" s="44"/>
      <c r="G9" s="44"/>
      <c r="H9" s="44"/>
      <c r="I9" s="55"/>
      <c r="J9" s="44"/>
      <c r="K9" s="44"/>
      <c r="L9" s="44"/>
    </row>
    <row r="10" spans="1:12" ht="12.75">
      <c r="A10" s="46"/>
      <c r="B10" s="46"/>
      <c r="C10" s="46"/>
      <c r="D10" s="46"/>
      <c r="E10" s="46"/>
      <c r="F10" s="44"/>
      <c r="G10" s="44"/>
      <c r="H10" s="44"/>
      <c r="I10" s="44"/>
      <c r="J10" s="44"/>
      <c r="K10" s="44"/>
      <c r="L10" s="44"/>
    </row>
    <row r="11" spans="1:12" ht="12.75">
      <c r="A11" s="359" t="s">
        <v>215</v>
      </c>
      <c r="B11" s="359"/>
      <c r="C11" s="359"/>
      <c r="D11" s="359"/>
      <c r="E11" s="359"/>
      <c r="F11" s="359"/>
      <c r="G11" s="44"/>
      <c r="H11" s="44"/>
      <c r="I11" s="44"/>
      <c r="J11" s="44"/>
      <c r="K11" s="44"/>
      <c r="L11" s="44"/>
    </row>
    <row r="12" spans="1:9" ht="12.75" customHeight="1">
      <c r="A12" s="349" t="s">
        <v>8</v>
      </c>
      <c r="B12" s="333" t="s">
        <v>3</v>
      </c>
      <c r="C12" s="340" t="s">
        <v>151</v>
      </c>
      <c r="D12" s="340" t="s">
        <v>152</v>
      </c>
      <c r="E12" s="337" t="s">
        <v>153</v>
      </c>
      <c r="F12" s="338"/>
      <c r="G12" s="338"/>
      <c r="H12" s="339"/>
      <c r="I12" s="333" t="s">
        <v>155</v>
      </c>
    </row>
    <row r="13" spans="1:9" ht="12.75">
      <c r="A13" s="349"/>
      <c r="B13" s="334"/>
      <c r="C13" s="340"/>
      <c r="D13" s="340"/>
      <c r="E13" s="340" t="s">
        <v>154</v>
      </c>
      <c r="F13" s="340"/>
      <c r="G13" s="340"/>
      <c r="H13" s="340" t="s">
        <v>138</v>
      </c>
      <c r="I13" s="334"/>
    </row>
    <row r="14" spans="1:9" ht="46.5" customHeight="1">
      <c r="A14" s="349"/>
      <c r="B14" s="335"/>
      <c r="C14" s="340"/>
      <c r="D14" s="340"/>
      <c r="E14" s="340"/>
      <c r="F14" s="340"/>
      <c r="G14" s="340"/>
      <c r="H14" s="340"/>
      <c r="I14" s="335"/>
    </row>
    <row r="15" spans="1:9" ht="12.7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</row>
    <row r="16" spans="1:15" ht="12.75">
      <c r="A16" s="49" t="s">
        <v>156</v>
      </c>
      <c r="B16" s="47"/>
      <c r="C16" s="47"/>
      <c r="D16" s="48">
        <f>D17+D37</f>
        <v>1676098</v>
      </c>
      <c r="E16" s="48">
        <f>E17+E37</f>
        <v>694212.08</v>
      </c>
      <c r="F16" s="47"/>
      <c r="G16" s="47"/>
      <c r="H16" s="48">
        <f>H17+H37</f>
        <v>694212.08</v>
      </c>
      <c r="I16" s="48">
        <f>D16-H16</f>
        <v>981885.92</v>
      </c>
      <c r="J16" s="36"/>
      <c r="K16" s="36"/>
      <c r="L16" s="36"/>
      <c r="M16" s="36"/>
      <c r="N16" s="36"/>
      <c r="O16" s="36"/>
    </row>
    <row r="17" spans="1:15" ht="12.75">
      <c r="A17" s="49" t="s">
        <v>157</v>
      </c>
      <c r="B17" s="47"/>
      <c r="C17" s="47"/>
      <c r="D17" s="48">
        <f>D18+D19+D20+D21+D22+D23+D24+D25+D26+D27+D28+D29+D30+D31+D33+D34+D35+D36</f>
        <v>98424</v>
      </c>
      <c r="E17" s="48">
        <f>E18+E19+E20+E21+E22+E23+E24+E25+E26+E27+E28+E29+E30+E31+E32+E33+E34+E35+E36</f>
        <v>30273.079999999998</v>
      </c>
      <c r="F17" s="47"/>
      <c r="G17" s="47"/>
      <c r="H17" s="48">
        <f>H18+H19+H20+H21+H22+H23+H24+H25+H26+H27+H28+H29+H30+H31+H32+H33+H34+H35+H36</f>
        <v>30273.079999999998</v>
      </c>
      <c r="I17" s="48">
        <f>D17-H17</f>
        <v>68150.92</v>
      </c>
      <c r="J17" s="36"/>
      <c r="K17" s="36"/>
      <c r="L17" s="36"/>
      <c r="M17" s="36"/>
      <c r="N17" s="36"/>
      <c r="O17" s="36"/>
    </row>
    <row r="18" spans="1:15" ht="12.75">
      <c r="A18" s="41" t="s">
        <v>158</v>
      </c>
      <c r="B18" s="34"/>
      <c r="C18" s="34" t="s">
        <v>161</v>
      </c>
      <c r="D18" s="43">
        <v>43224</v>
      </c>
      <c r="E18" s="43">
        <v>17522.94</v>
      </c>
      <c r="F18" s="34"/>
      <c r="G18" s="34"/>
      <c r="H18" s="43">
        <f>E18</f>
        <v>17522.94</v>
      </c>
      <c r="I18" s="43">
        <f>D18-H18</f>
        <v>25701.06</v>
      </c>
      <c r="J18" s="36"/>
      <c r="K18" s="36"/>
      <c r="L18" s="36"/>
      <c r="M18" s="36"/>
      <c r="N18" s="36"/>
      <c r="O18" s="36"/>
    </row>
    <row r="19" spans="1:15" ht="12.75">
      <c r="A19" s="34" t="s">
        <v>159</v>
      </c>
      <c r="B19" s="34"/>
      <c r="C19" s="34" t="s">
        <v>162</v>
      </c>
      <c r="D19" s="43"/>
      <c r="E19" s="43"/>
      <c r="F19" s="34"/>
      <c r="G19" s="34"/>
      <c r="H19" s="43">
        <f>E19</f>
        <v>0</v>
      </c>
      <c r="I19" s="43">
        <f>D19-H19</f>
        <v>0</v>
      </c>
      <c r="J19" s="36"/>
      <c r="K19" s="36"/>
      <c r="L19" s="36"/>
      <c r="M19" s="36"/>
      <c r="N19" s="36"/>
      <c r="O19" s="36"/>
    </row>
    <row r="20" spans="1:15" ht="12.75">
      <c r="A20" s="34" t="s">
        <v>160</v>
      </c>
      <c r="B20" s="34"/>
      <c r="C20" s="34" t="s">
        <v>163</v>
      </c>
      <c r="D20" s="43"/>
      <c r="E20" s="43"/>
      <c r="F20" s="34"/>
      <c r="G20" s="34"/>
      <c r="H20" s="43">
        <f aca="true" t="shared" si="0" ref="H20:H46">E20</f>
        <v>0</v>
      </c>
      <c r="I20" s="43">
        <f aca="true" t="shared" si="1" ref="I20:I46">D20-H20</f>
        <v>0</v>
      </c>
      <c r="J20" s="36"/>
      <c r="K20" s="36"/>
      <c r="L20" s="36"/>
      <c r="M20" s="36"/>
      <c r="N20" s="36"/>
      <c r="O20" s="36"/>
    </row>
    <row r="21" spans="1:15" ht="12.75">
      <c r="A21" s="41" t="s">
        <v>164</v>
      </c>
      <c r="B21" s="34"/>
      <c r="C21" s="34" t="s">
        <v>165</v>
      </c>
      <c r="D21" s="43"/>
      <c r="E21" s="43"/>
      <c r="F21" s="34"/>
      <c r="G21" s="34"/>
      <c r="H21" s="43">
        <f t="shared" si="0"/>
        <v>0</v>
      </c>
      <c r="I21" s="43">
        <f t="shared" si="1"/>
        <v>0</v>
      </c>
      <c r="J21" s="36"/>
      <c r="K21" s="36"/>
      <c r="L21" s="36"/>
      <c r="M21" s="36"/>
      <c r="N21" s="36"/>
      <c r="O21" s="36"/>
    </row>
    <row r="22" spans="1:15" ht="12.75">
      <c r="A22" s="34" t="s">
        <v>166</v>
      </c>
      <c r="B22" s="34"/>
      <c r="C22" s="34" t="s">
        <v>167</v>
      </c>
      <c r="D22" s="43"/>
      <c r="E22" s="43"/>
      <c r="F22" s="34"/>
      <c r="G22" s="34"/>
      <c r="H22" s="43">
        <f t="shared" si="0"/>
        <v>0</v>
      </c>
      <c r="I22" s="43">
        <f t="shared" si="1"/>
        <v>0</v>
      </c>
      <c r="J22" s="36"/>
      <c r="K22" s="36"/>
      <c r="L22" s="36"/>
      <c r="M22" s="36"/>
      <c r="N22" s="36"/>
      <c r="O22" s="36"/>
    </row>
    <row r="23" spans="1:15" ht="12.75">
      <c r="A23" s="34" t="s">
        <v>168</v>
      </c>
      <c r="B23" s="34"/>
      <c r="C23" s="34" t="s">
        <v>169</v>
      </c>
      <c r="D23" s="43"/>
      <c r="E23" s="43"/>
      <c r="F23" s="34"/>
      <c r="G23" s="34"/>
      <c r="H23" s="43">
        <f t="shared" si="0"/>
        <v>0</v>
      </c>
      <c r="I23" s="43">
        <f t="shared" si="1"/>
        <v>0</v>
      </c>
      <c r="J23" s="36"/>
      <c r="K23" s="36"/>
      <c r="L23" s="36"/>
      <c r="M23" s="36"/>
      <c r="N23" s="36"/>
      <c r="O23" s="36"/>
    </row>
    <row r="24" spans="1:15" ht="12.75">
      <c r="A24" s="34" t="s">
        <v>170</v>
      </c>
      <c r="B24" s="34"/>
      <c r="C24" s="34" t="s">
        <v>173</v>
      </c>
      <c r="D24" s="43">
        <v>8900</v>
      </c>
      <c r="E24" s="43">
        <v>-70.13</v>
      </c>
      <c r="F24" s="34"/>
      <c r="G24" s="34"/>
      <c r="H24" s="43">
        <f t="shared" si="0"/>
        <v>-70.13</v>
      </c>
      <c r="I24" s="43">
        <f t="shared" si="1"/>
        <v>8970.13</v>
      </c>
      <c r="J24" s="36"/>
      <c r="K24" s="36"/>
      <c r="L24" s="36"/>
      <c r="M24" s="36"/>
      <c r="N24" s="36"/>
      <c r="O24" s="36"/>
    </row>
    <row r="25" spans="1:15" ht="12.75">
      <c r="A25" s="34" t="s">
        <v>171</v>
      </c>
      <c r="B25" s="34"/>
      <c r="C25" s="34" t="s">
        <v>172</v>
      </c>
      <c r="D25" s="43"/>
      <c r="E25" s="43">
        <v>17.85</v>
      </c>
      <c r="F25" s="34"/>
      <c r="G25" s="34"/>
      <c r="H25" s="43">
        <f t="shared" si="0"/>
        <v>17.85</v>
      </c>
      <c r="I25" s="43">
        <f t="shared" si="1"/>
        <v>-17.85</v>
      </c>
      <c r="J25" s="36"/>
      <c r="K25" s="36"/>
      <c r="L25" s="36"/>
      <c r="M25" s="36"/>
      <c r="N25" s="36"/>
      <c r="O25" s="36"/>
    </row>
    <row r="26" spans="1:15" ht="12.75">
      <c r="A26" s="41" t="s">
        <v>174</v>
      </c>
      <c r="B26" s="34"/>
      <c r="C26" s="34" t="s">
        <v>175</v>
      </c>
      <c r="D26" s="43">
        <v>21000</v>
      </c>
      <c r="E26" s="43">
        <v>1721.94</v>
      </c>
      <c r="F26" s="34"/>
      <c r="G26" s="34"/>
      <c r="H26" s="43">
        <f t="shared" si="0"/>
        <v>1721.94</v>
      </c>
      <c r="I26" s="43">
        <f t="shared" si="1"/>
        <v>19278.06</v>
      </c>
      <c r="J26" s="36"/>
      <c r="K26" s="36"/>
      <c r="L26" s="36"/>
      <c r="M26" s="36"/>
      <c r="N26" s="36"/>
      <c r="O26" s="36"/>
    </row>
    <row r="27" spans="1:15" ht="12.75">
      <c r="A27" s="34" t="s">
        <v>177</v>
      </c>
      <c r="B27" s="34"/>
      <c r="C27" s="34" t="s">
        <v>178</v>
      </c>
      <c r="D27" s="43"/>
      <c r="E27" s="43">
        <v>172.97</v>
      </c>
      <c r="F27" s="34"/>
      <c r="G27" s="34"/>
      <c r="H27" s="43">
        <f t="shared" si="0"/>
        <v>172.97</v>
      </c>
      <c r="I27" s="43">
        <f t="shared" si="1"/>
        <v>-172.97</v>
      </c>
      <c r="J27" s="36"/>
      <c r="K27" s="36"/>
      <c r="L27" s="36"/>
      <c r="M27" s="36"/>
      <c r="N27" s="36"/>
      <c r="O27" s="36"/>
    </row>
    <row r="28" spans="1:15" ht="12.75">
      <c r="A28" s="34" t="s">
        <v>174</v>
      </c>
      <c r="B28" s="34"/>
      <c r="C28" s="37" t="s">
        <v>176</v>
      </c>
      <c r="D28" s="43">
        <v>300</v>
      </c>
      <c r="E28" s="43">
        <v>643</v>
      </c>
      <c r="F28" s="19"/>
      <c r="G28" s="19"/>
      <c r="H28" s="43">
        <f t="shared" si="0"/>
        <v>643</v>
      </c>
      <c r="I28" s="43">
        <f t="shared" si="1"/>
        <v>-343</v>
      </c>
      <c r="J28" s="36"/>
      <c r="K28" s="36"/>
      <c r="L28" s="36"/>
      <c r="M28" s="36"/>
      <c r="N28" s="36"/>
      <c r="O28" s="36"/>
    </row>
    <row r="29" spans="1:15" ht="12.75">
      <c r="A29" s="34" t="s">
        <v>177</v>
      </c>
      <c r="B29" s="34"/>
      <c r="C29" s="37" t="s">
        <v>179</v>
      </c>
      <c r="D29" s="43"/>
      <c r="E29" s="43">
        <v>0.36</v>
      </c>
      <c r="F29" s="19"/>
      <c r="G29" s="19"/>
      <c r="H29" s="43">
        <f t="shared" si="0"/>
        <v>0.36</v>
      </c>
      <c r="I29" s="43">
        <f t="shared" si="1"/>
        <v>-0.36</v>
      </c>
      <c r="J29" s="36"/>
      <c r="K29" s="36"/>
      <c r="L29" s="36"/>
      <c r="M29" s="36"/>
      <c r="N29" s="36"/>
      <c r="O29" s="36"/>
    </row>
    <row r="30" spans="1:15" ht="12.75">
      <c r="A30" s="34"/>
      <c r="B30" s="34"/>
      <c r="C30" s="37" t="s">
        <v>180</v>
      </c>
      <c r="D30" s="43"/>
      <c r="E30" s="43"/>
      <c r="F30" s="19"/>
      <c r="G30" s="19"/>
      <c r="H30" s="43">
        <f t="shared" si="0"/>
        <v>0</v>
      </c>
      <c r="I30" s="43">
        <f t="shared" si="1"/>
        <v>0</v>
      </c>
      <c r="J30" s="36"/>
      <c r="K30" s="36"/>
      <c r="L30" s="36"/>
      <c r="M30" s="36"/>
      <c r="N30" s="36"/>
      <c r="O30" s="36"/>
    </row>
    <row r="31" spans="1:15" ht="20.25" customHeight="1">
      <c r="A31" s="42" t="s">
        <v>181</v>
      </c>
      <c r="B31" s="34"/>
      <c r="C31" s="39" t="s">
        <v>182</v>
      </c>
      <c r="D31" s="43"/>
      <c r="E31" s="43">
        <v>51.48</v>
      </c>
      <c r="F31" s="19"/>
      <c r="G31" s="19"/>
      <c r="H31" s="43">
        <f t="shared" si="0"/>
        <v>51.48</v>
      </c>
      <c r="I31" s="43">
        <f t="shared" si="1"/>
        <v>-51.48</v>
      </c>
      <c r="J31" s="36"/>
      <c r="K31" s="36"/>
      <c r="L31" s="36"/>
      <c r="M31" s="36"/>
      <c r="N31" s="36"/>
      <c r="O31" s="36"/>
    </row>
    <row r="32" spans="1:15" ht="12.75" customHeight="1">
      <c r="A32" s="34" t="s">
        <v>177</v>
      </c>
      <c r="B32" s="34"/>
      <c r="C32" s="39" t="s">
        <v>209</v>
      </c>
      <c r="D32" s="43"/>
      <c r="E32" s="43">
        <v>8.58</v>
      </c>
      <c r="F32" s="19"/>
      <c r="G32" s="19"/>
      <c r="H32" s="43">
        <f t="shared" si="0"/>
        <v>8.58</v>
      </c>
      <c r="I32" s="43">
        <f t="shared" si="1"/>
        <v>-8.58</v>
      </c>
      <c r="J32" s="36"/>
      <c r="K32" s="36"/>
      <c r="L32" s="36"/>
      <c r="M32" s="36"/>
      <c r="N32" s="36"/>
      <c r="O32" s="36"/>
    </row>
    <row r="33" spans="1:15" ht="19.5">
      <c r="A33" s="35" t="s">
        <v>183</v>
      </c>
      <c r="B33" s="34"/>
      <c r="C33" s="37" t="s">
        <v>184</v>
      </c>
      <c r="D33" s="43">
        <v>200</v>
      </c>
      <c r="E33" s="43"/>
      <c r="F33" s="19"/>
      <c r="G33" s="19"/>
      <c r="H33" s="43">
        <f t="shared" si="0"/>
        <v>0</v>
      </c>
      <c r="I33" s="43">
        <f t="shared" si="1"/>
        <v>200</v>
      </c>
      <c r="J33" s="36"/>
      <c r="K33" s="36"/>
      <c r="L33" s="36"/>
      <c r="M33" s="36"/>
      <c r="N33" s="36"/>
      <c r="O33" s="36"/>
    </row>
    <row r="34" spans="1:15" ht="15" customHeight="1">
      <c r="A34" s="35" t="s">
        <v>185</v>
      </c>
      <c r="B34" s="34"/>
      <c r="C34" s="37" t="s">
        <v>186</v>
      </c>
      <c r="D34" s="43">
        <v>24800</v>
      </c>
      <c r="E34" s="43">
        <v>10200</v>
      </c>
      <c r="F34" s="19"/>
      <c r="G34" s="19"/>
      <c r="H34" s="43">
        <f t="shared" si="0"/>
        <v>10200</v>
      </c>
      <c r="I34" s="43">
        <f t="shared" si="1"/>
        <v>14600</v>
      </c>
      <c r="J34" s="36"/>
      <c r="K34" s="36"/>
      <c r="L34" s="36"/>
      <c r="M34" s="36"/>
      <c r="N34" s="36"/>
      <c r="O34" s="36"/>
    </row>
    <row r="35" spans="1:15" ht="12.75">
      <c r="A35" s="34" t="s">
        <v>187</v>
      </c>
      <c r="B35" s="34"/>
      <c r="C35" s="37" t="s">
        <v>188</v>
      </c>
      <c r="D35" s="43"/>
      <c r="E35" s="43">
        <v>4.09</v>
      </c>
      <c r="F35" s="19"/>
      <c r="G35" s="19"/>
      <c r="H35" s="43">
        <f t="shared" si="0"/>
        <v>4.09</v>
      </c>
      <c r="I35" s="43">
        <f t="shared" si="1"/>
        <v>-4.09</v>
      </c>
      <c r="J35" s="36"/>
      <c r="K35" s="36"/>
      <c r="L35" s="36"/>
      <c r="M35" s="36"/>
      <c r="N35" s="36"/>
      <c r="O35" s="36"/>
    </row>
    <row r="36" spans="1:15" ht="12.75">
      <c r="A36" s="34" t="s">
        <v>189</v>
      </c>
      <c r="B36" s="34"/>
      <c r="C36" s="37" t="s">
        <v>190</v>
      </c>
      <c r="D36" s="43"/>
      <c r="E36" s="43"/>
      <c r="F36" s="19"/>
      <c r="G36" s="19"/>
      <c r="H36" s="43">
        <f t="shared" si="0"/>
        <v>0</v>
      </c>
      <c r="I36" s="43">
        <f t="shared" si="1"/>
        <v>0</v>
      </c>
      <c r="J36" s="36"/>
      <c r="K36" s="36"/>
      <c r="L36" s="36"/>
      <c r="M36" s="36"/>
      <c r="N36" s="36"/>
      <c r="O36" s="36"/>
    </row>
    <row r="37" spans="1:15" ht="12.75">
      <c r="A37" s="49" t="s">
        <v>191</v>
      </c>
      <c r="B37" s="47"/>
      <c r="C37" s="50" t="s">
        <v>194</v>
      </c>
      <c r="D37" s="48">
        <f>D38+D41+D44</f>
        <v>1577674</v>
      </c>
      <c r="E37" s="48">
        <f>E38+E41+E44</f>
        <v>663939</v>
      </c>
      <c r="F37" s="51"/>
      <c r="G37" s="51"/>
      <c r="H37" s="48">
        <f>H38+H41+H44</f>
        <v>663939</v>
      </c>
      <c r="I37" s="48">
        <f t="shared" si="1"/>
        <v>913735</v>
      </c>
      <c r="J37" s="36"/>
      <c r="K37" s="36"/>
      <c r="L37" s="36"/>
      <c r="M37" s="36"/>
      <c r="N37" s="36"/>
      <c r="O37" s="36"/>
    </row>
    <row r="38" spans="1:15" ht="12.75">
      <c r="A38" s="49" t="s">
        <v>192</v>
      </c>
      <c r="B38" s="47"/>
      <c r="C38" s="50" t="s">
        <v>200</v>
      </c>
      <c r="D38" s="52">
        <f>D39+D40</f>
        <v>1306462</v>
      </c>
      <c r="E38" s="52">
        <v>555603</v>
      </c>
      <c r="F38" s="51"/>
      <c r="G38" s="51"/>
      <c r="H38" s="52">
        <f t="shared" si="0"/>
        <v>555603</v>
      </c>
      <c r="I38" s="52">
        <f t="shared" si="1"/>
        <v>750859</v>
      </c>
      <c r="J38" s="36"/>
      <c r="K38" s="36"/>
      <c r="L38" s="36"/>
      <c r="M38" s="36"/>
      <c r="N38" s="36"/>
      <c r="O38" s="36"/>
    </row>
    <row r="39" spans="1:9" ht="12.75">
      <c r="A39" s="34" t="s">
        <v>193</v>
      </c>
      <c r="B39" s="34"/>
      <c r="C39" s="34" t="s">
        <v>195</v>
      </c>
      <c r="D39" s="43">
        <v>224866</v>
      </c>
      <c r="E39" s="43">
        <v>104938</v>
      </c>
      <c r="F39" s="38"/>
      <c r="G39" s="38"/>
      <c r="H39" s="43">
        <f t="shared" si="0"/>
        <v>104938</v>
      </c>
      <c r="I39" s="43">
        <f t="shared" si="1"/>
        <v>119928</v>
      </c>
    </row>
    <row r="40" spans="1:9" ht="12.75">
      <c r="A40" s="34" t="s">
        <v>196</v>
      </c>
      <c r="B40" s="34"/>
      <c r="C40" s="34" t="s">
        <v>197</v>
      </c>
      <c r="D40" s="43">
        <v>1081596</v>
      </c>
      <c r="E40" s="43">
        <v>450655</v>
      </c>
      <c r="F40" s="38"/>
      <c r="G40" s="38"/>
      <c r="H40" s="43">
        <f t="shared" si="0"/>
        <v>450655</v>
      </c>
      <c r="I40" s="43">
        <f t="shared" si="1"/>
        <v>630941</v>
      </c>
    </row>
    <row r="41" spans="1:9" ht="12.75">
      <c r="A41" s="49" t="s">
        <v>198</v>
      </c>
      <c r="B41" s="47"/>
      <c r="C41" s="47" t="s">
        <v>201</v>
      </c>
      <c r="D41" s="52">
        <f>D42+D43</f>
        <v>220055</v>
      </c>
      <c r="E41" s="52">
        <f>E42+E43</f>
        <v>85008</v>
      </c>
      <c r="F41" s="53"/>
      <c r="G41" s="53"/>
      <c r="H41" s="52">
        <f t="shared" si="0"/>
        <v>85008</v>
      </c>
      <c r="I41" s="52">
        <f t="shared" si="1"/>
        <v>135047</v>
      </c>
    </row>
    <row r="42" spans="1:9" ht="12.75">
      <c r="A42" s="34" t="s">
        <v>199</v>
      </c>
      <c r="B42" s="34"/>
      <c r="C42" s="34" t="s">
        <v>202</v>
      </c>
      <c r="D42" s="43">
        <v>16032</v>
      </c>
      <c r="E42" s="43"/>
      <c r="F42" s="38"/>
      <c r="G42" s="38"/>
      <c r="H42" s="43">
        <f t="shared" si="0"/>
        <v>0</v>
      </c>
      <c r="I42" s="43">
        <f t="shared" si="1"/>
        <v>16032</v>
      </c>
    </row>
    <row r="43" spans="1:9" ht="12.75">
      <c r="A43" s="34" t="s">
        <v>210</v>
      </c>
      <c r="B43" s="34"/>
      <c r="C43" s="34" t="s">
        <v>202</v>
      </c>
      <c r="D43" s="43">
        <v>204023</v>
      </c>
      <c r="E43" s="43">
        <v>85008</v>
      </c>
      <c r="F43" s="38"/>
      <c r="G43" s="38"/>
      <c r="H43" s="43">
        <f t="shared" si="0"/>
        <v>85008</v>
      </c>
      <c r="I43" s="43">
        <f t="shared" si="1"/>
        <v>119015</v>
      </c>
    </row>
    <row r="44" spans="1:9" ht="12.75">
      <c r="A44" s="49" t="s">
        <v>203</v>
      </c>
      <c r="B44" s="47"/>
      <c r="C44" s="47" t="s">
        <v>204</v>
      </c>
      <c r="D44" s="52">
        <f>D45+D46</f>
        <v>51157</v>
      </c>
      <c r="E44" s="52">
        <f>E45+E46</f>
        <v>23328</v>
      </c>
      <c r="F44" s="53"/>
      <c r="G44" s="53"/>
      <c r="H44" s="52">
        <f t="shared" si="0"/>
        <v>23328</v>
      </c>
      <c r="I44" s="52">
        <f t="shared" si="1"/>
        <v>27829</v>
      </c>
    </row>
    <row r="45" spans="1:9" ht="12.75">
      <c r="A45" s="34" t="s">
        <v>205</v>
      </c>
      <c r="B45" s="34"/>
      <c r="C45" s="34" t="s">
        <v>207</v>
      </c>
      <c r="D45" s="43">
        <v>42157</v>
      </c>
      <c r="E45" s="43">
        <v>21078</v>
      </c>
      <c r="F45" s="38"/>
      <c r="G45" s="38"/>
      <c r="H45" s="43">
        <f t="shared" si="0"/>
        <v>21078</v>
      </c>
      <c r="I45" s="43">
        <f t="shared" si="1"/>
        <v>21079</v>
      </c>
    </row>
    <row r="46" spans="1:9" ht="12.75">
      <c r="A46" s="34" t="s">
        <v>206</v>
      </c>
      <c r="B46" s="34"/>
      <c r="C46" s="34" t="s">
        <v>208</v>
      </c>
      <c r="D46" s="43">
        <v>9000</v>
      </c>
      <c r="E46" s="43">
        <v>2250</v>
      </c>
      <c r="F46" s="38"/>
      <c r="G46" s="38"/>
      <c r="H46" s="43">
        <f t="shared" si="0"/>
        <v>2250</v>
      </c>
      <c r="I46" s="43">
        <f t="shared" si="1"/>
        <v>6750</v>
      </c>
    </row>
    <row r="47" spans="1:9" ht="12.75">
      <c r="A47" s="36"/>
      <c r="B47" s="36"/>
      <c r="C47" s="36"/>
      <c r="D47" s="87"/>
      <c r="E47" s="87"/>
      <c r="H47" s="87"/>
      <c r="I47" s="87"/>
    </row>
    <row r="48" spans="1:9" ht="12.75">
      <c r="A48" s="36"/>
      <c r="B48" s="36"/>
      <c r="C48" s="36"/>
      <c r="D48" s="87"/>
      <c r="E48" s="87"/>
      <c r="H48" s="87"/>
      <c r="I48" s="87"/>
    </row>
    <row r="49" spans="1:9" ht="12.75">
      <c r="A49" s="36"/>
      <c r="B49" s="36"/>
      <c r="C49" s="36"/>
      <c r="D49" s="87"/>
      <c r="E49" s="87"/>
      <c r="H49" s="87"/>
      <c r="I49" s="87"/>
    </row>
    <row r="50" spans="1:9" ht="12.75">
      <c r="A50" s="360" t="s">
        <v>0</v>
      </c>
      <c r="B50" s="360"/>
      <c r="C50" s="360"/>
      <c r="D50" s="360"/>
      <c r="E50" s="360"/>
      <c r="F50" s="360"/>
      <c r="G50" s="360"/>
      <c r="H50" s="1" t="s">
        <v>1</v>
      </c>
      <c r="I50" s="1" t="s">
        <v>2</v>
      </c>
    </row>
    <row r="51" spans="1:9" ht="12.75" customHeight="1">
      <c r="A51" s="2"/>
      <c r="B51" s="371" t="s">
        <v>3</v>
      </c>
      <c r="C51" s="369" t="s">
        <v>148</v>
      </c>
      <c r="D51" s="361" t="s">
        <v>4</v>
      </c>
      <c r="E51" s="361" t="s">
        <v>5</v>
      </c>
      <c r="F51" s="363" t="s">
        <v>6</v>
      </c>
      <c r="G51" s="364"/>
      <c r="H51" s="341" t="s">
        <v>7</v>
      </c>
      <c r="I51" s="342"/>
    </row>
    <row r="52" spans="1:9" ht="60.75" customHeight="1">
      <c r="A52" s="45" t="s">
        <v>8</v>
      </c>
      <c r="B52" s="372"/>
      <c r="C52" s="370"/>
      <c r="D52" s="362"/>
      <c r="E52" s="362"/>
      <c r="F52" s="23" t="s">
        <v>9</v>
      </c>
      <c r="G52" s="23" t="s">
        <v>138</v>
      </c>
      <c r="H52" s="3" t="s">
        <v>10</v>
      </c>
      <c r="I52" s="33" t="s">
        <v>11</v>
      </c>
    </row>
    <row r="53" spans="1:9" ht="12.75">
      <c r="A53" s="4" t="s">
        <v>12</v>
      </c>
      <c r="B53" s="5" t="s">
        <v>13</v>
      </c>
      <c r="C53" s="6" t="s">
        <v>14</v>
      </c>
      <c r="D53" s="24" t="s">
        <v>15</v>
      </c>
      <c r="E53" s="24" t="s">
        <v>16</v>
      </c>
      <c r="F53" s="24" t="s">
        <v>17</v>
      </c>
      <c r="G53" s="24" t="s">
        <v>18</v>
      </c>
      <c r="H53" s="7" t="s">
        <v>19</v>
      </c>
      <c r="I53" s="7" t="s">
        <v>20</v>
      </c>
    </row>
    <row r="54" spans="1:9" ht="12.75">
      <c r="A54" s="61" t="s">
        <v>87</v>
      </c>
      <c r="B54" s="62" t="s">
        <v>21</v>
      </c>
      <c r="C54" s="60" t="s">
        <v>22</v>
      </c>
      <c r="D54" s="63">
        <f>D55+D58+D71+D73</f>
        <v>657974</v>
      </c>
      <c r="E54" s="63">
        <f>E55+E58+E71+E73</f>
        <v>657974</v>
      </c>
      <c r="F54" s="63">
        <f>F55+F58</f>
        <v>143639.71000000002</v>
      </c>
      <c r="G54" s="63">
        <f>G55+G58</f>
        <v>143639.71000000002</v>
      </c>
      <c r="H54" s="64">
        <f>D54-G54</f>
        <v>514334.29</v>
      </c>
      <c r="I54" s="64">
        <f>E54-G54</f>
        <v>514334.29</v>
      </c>
    </row>
    <row r="55" spans="1:9" ht="21.75" customHeight="1">
      <c r="A55" s="65" t="s">
        <v>147</v>
      </c>
      <c r="B55" s="62" t="s">
        <v>21</v>
      </c>
      <c r="C55" s="60" t="s">
        <v>88</v>
      </c>
      <c r="D55" s="63">
        <f>D56+D57</f>
        <v>157539</v>
      </c>
      <c r="E55" s="63">
        <f>E56+E57</f>
        <v>157539</v>
      </c>
      <c r="F55" s="63">
        <f>F56+F57</f>
        <v>36827.159999999996</v>
      </c>
      <c r="G55" s="63">
        <f>G56+G57</f>
        <v>36827.159999999996</v>
      </c>
      <c r="H55" s="64">
        <f>D55-G55</f>
        <v>120711.84</v>
      </c>
      <c r="I55" s="64">
        <f aca="true" t="shared" si="2" ref="I55:I115">E55-G55</f>
        <v>120711.84</v>
      </c>
    </row>
    <row r="56" spans="1:9" ht="12.75">
      <c r="A56" s="8" t="s">
        <v>91</v>
      </c>
      <c r="B56" s="5" t="s">
        <v>21</v>
      </c>
      <c r="C56" s="5" t="s">
        <v>23</v>
      </c>
      <c r="D56" s="26" t="s">
        <v>24</v>
      </c>
      <c r="E56" s="26" t="s">
        <v>24</v>
      </c>
      <c r="F56" s="26">
        <v>29181.6</v>
      </c>
      <c r="G56" s="26">
        <f>F56</f>
        <v>29181.6</v>
      </c>
      <c r="H56" s="31">
        <f>D56-G56</f>
        <v>95651.4</v>
      </c>
      <c r="I56" s="31">
        <f t="shared" si="2"/>
        <v>95651.4</v>
      </c>
    </row>
    <row r="57" spans="1:9" ht="12.75">
      <c r="A57" s="8" t="s">
        <v>106</v>
      </c>
      <c r="B57" s="5" t="s">
        <v>21</v>
      </c>
      <c r="C57" s="5" t="s">
        <v>26</v>
      </c>
      <c r="D57" s="26" t="s">
        <v>27</v>
      </c>
      <c r="E57" s="26" t="s">
        <v>27</v>
      </c>
      <c r="F57" s="26">
        <v>7645.56</v>
      </c>
      <c r="G57" s="26">
        <f>F57</f>
        <v>7645.56</v>
      </c>
      <c r="H57" s="31">
        <f>D57-G57</f>
        <v>25060.44</v>
      </c>
      <c r="I57" s="31">
        <f t="shared" si="2"/>
        <v>25060.44</v>
      </c>
    </row>
    <row r="58" spans="1:9" ht="20.25" customHeight="1">
      <c r="A58" s="66" t="s">
        <v>107</v>
      </c>
      <c r="B58" s="62">
        <v>200</v>
      </c>
      <c r="C58" s="60" t="s">
        <v>28</v>
      </c>
      <c r="D58" s="63">
        <f>D59+D68</f>
        <v>495050</v>
      </c>
      <c r="E58" s="63">
        <f>E59+E68</f>
        <v>495050</v>
      </c>
      <c r="F58" s="63">
        <f>F59+F68+F71+F73</f>
        <v>106812.55000000002</v>
      </c>
      <c r="G58" s="63">
        <f>G59+G68+G71+G73</f>
        <v>106812.55000000002</v>
      </c>
      <c r="H58" s="64">
        <f>D58-G58</f>
        <v>388237.44999999995</v>
      </c>
      <c r="I58" s="64">
        <f t="shared" si="2"/>
        <v>388237.44999999995</v>
      </c>
    </row>
    <row r="59" spans="1:9" ht="12.75">
      <c r="A59" s="61" t="s">
        <v>25</v>
      </c>
      <c r="B59" s="62" t="s">
        <v>21</v>
      </c>
      <c r="C59" s="60" t="s">
        <v>29</v>
      </c>
      <c r="D59" s="63">
        <f>D60+D61+D62+D63+D64+D65+D66+D67</f>
        <v>291027</v>
      </c>
      <c r="E59" s="63">
        <f>E60+E61+E62+E63+E64+E65+E66+E67</f>
        <v>291027</v>
      </c>
      <c r="F59" s="63">
        <f>F60+F61+F62+F63+F64+F65+F66+F67</f>
        <v>79181.60000000002</v>
      </c>
      <c r="G59" s="63">
        <f>G60+G61+G62+G63+G64+G65+G66+G67</f>
        <v>79181.60000000002</v>
      </c>
      <c r="H59" s="64">
        <f aca="true" t="shared" si="3" ref="H59:H115">D59-G59</f>
        <v>211845.39999999997</v>
      </c>
      <c r="I59" s="64">
        <f t="shared" si="2"/>
        <v>211845.39999999997</v>
      </c>
    </row>
    <row r="60" spans="1:9" ht="12.75">
      <c r="A60" s="8" t="s">
        <v>91</v>
      </c>
      <c r="B60" s="5" t="s">
        <v>21</v>
      </c>
      <c r="C60" s="5" t="s">
        <v>30</v>
      </c>
      <c r="D60" s="26">
        <v>198508</v>
      </c>
      <c r="E60" s="26" t="s">
        <v>31</v>
      </c>
      <c r="F60" s="26">
        <v>46005</v>
      </c>
      <c r="G60" s="26">
        <f>F60</f>
        <v>46005</v>
      </c>
      <c r="H60" s="31">
        <f t="shared" si="3"/>
        <v>152503</v>
      </c>
      <c r="I60" s="31">
        <f t="shared" si="2"/>
        <v>152503</v>
      </c>
    </row>
    <row r="61" spans="1:9" ht="12.75">
      <c r="A61" s="8" t="s">
        <v>106</v>
      </c>
      <c r="B61" s="5" t="s">
        <v>21</v>
      </c>
      <c r="C61" s="5" t="s">
        <v>32</v>
      </c>
      <c r="D61" s="26" t="s">
        <v>33</v>
      </c>
      <c r="E61" s="26" t="s">
        <v>33</v>
      </c>
      <c r="F61" s="26">
        <v>12053.37</v>
      </c>
      <c r="G61" s="26">
        <f aca="true" t="shared" si="4" ref="G61:G72">F61</f>
        <v>12053.37</v>
      </c>
      <c r="H61" s="31">
        <f t="shared" si="3"/>
        <v>39955.63</v>
      </c>
      <c r="I61" s="31">
        <f t="shared" si="2"/>
        <v>39955.63</v>
      </c>
    </row>
    <row r="62" spans="1:9" ht="12.75">
      <c r="A62" s="8" t="s">
        <v>92</v>
      </c>
      <c r="B62" s="5" t="s">
        <v>21</v>
      </c>
      <c r="C62" s="5" t="s">
        <v>34</v>
      </c>
      <c r="D62" s="26" t="s">
        <v>35</v>
      </c>
      <c r="E62" s="26" t="s">
        <v>35</v>
      </c>
      <c r="F62" s="26">
        <v>1858.16</v>
      </c>
      <c r="G62" s="26">
        <f t="shared" si="4"/>
        <v>1858.16</v>
      </c>
      <c r="H62" s="31">
        <f t="shared" si="3"/>
        <v>5437.84</v>
      </c>
      <c r="I62" s="31">
        <f t="shared" si="2"/>
        <v>5437.84</v>
      </c>
    </row>
    <row r="63" spans="1:9" ht="12.75">
      <c r="A63" s="8" t="s">
        <v>93</v>
      </c>
      <c r="B63" s="17">
        <v>200</v>
      </c>
      <c r="C63" s="5" t="s">
        <v>36</v>
      </c>
      <c r="D63" s="26" t="s">
        <v>37</v>
      </c>
      <c r="E63" s="26" t="s">
        <v>37</v>
      </c>
      <c r="F63" s="26">
        <v>1152.98</v>
      </c>
      <c r="G63" s="26">
        <f t="shared" si="4"/>
        <v>1152.98</v>
      </c>
      <c r="H63" s="31">
        <f t="shared" si="3"/>
        <v>761.02</v>
      </c>
      <c r="I63" s="31">
        <f t="shared" si="2"/>
        <v>761.02</v>
      </c>
    </row>
    <row r="64" spans="1:9" ht="12.75">
      <c r="A64" s="8" t="s">
        <v>108</v>
      </c>
      <c r="B64" s="5" t="s">
        <v>21</v>
      </c>
      <c r="C64" s="5" t="s">
        <v>39</v>
      </c>
      <c r="D64" s="26" t="s">
        <v>40</v>
      </c>
      <c r="E64" s="26" t="s">
        <v>40</v>
      </c>
      <c r="F64" s="26">
        <v>147.38</v>
      </c>
      <c r="G64" s="26">
        <f t="shared" si="4"/>
        <v>147.38</v>
      </c>
      <c r="H64" s="31">
        <f t="shared" si="3"/>
        <v>1202.62</v>
      </c>
      <c r="I64" s="31">
        <f t="shared" si="2"/>
        <v>1202.62</v>
      </c>
    </row>
    <row r="65" spans="1:9" ht="12.75">
      <c r="A65" s="8" t="s">
        <v>109</v>
      </c>
      <c r="B65" s="5" t="s">
        <v>21</v>
      </c>
      <c r="C65" s="5" t="s">
        <v>41</v>
      </c>
      <c r="D65" s="26" t="s">
        <v>42</v>
      </c>
      <c r="E65" s="26" t="s">
        <v>42</v>
      </c>
      <c r="F65" s="26">
        <v>4320</v>
      </c>
      <c r="G65" s="26">
        <f t="shared" si="4"/>
        <v>4320</v>
      </c>
      <c r="H65" s="31">
        <f t="shared" si="3"/>
        <v>4390</v>
      </c>
      <c r="I65" s="31">
        <f t="shared" si="2"/>
        <v>4390</v>
      </c>
    </row>
    <row r="66" spans="1:9" ht="12.75">
      <c r="A66" s="8" t="s">
        <v>94</v>
      </c>
      <c r="B66" s="5" t="s">
        <v>21</v>
      </c>
      <c r="C66" s="5" t="s">
        <v>43</v>
      </c>
      <c r="D66" s="26" t="s">
        <v>44</v>
      </c>
      <c r="E66" s="26" t="s">
        <v>44</v>
      </c>
      <c r="F66" s="26">
        <v>3369.71</v>
      </c>
      <c r="G66" s="26">
        <f t="shared" si="4"/>
        <v>3369.71</v>
      </c>
      <c r="H66" s="31">
        <f t="shared" si="3"/>
        <v>6710.29</v>
      </c>
      <c r="I66" s="31">
        <f t="shared" si="2"/>
        <v>6710.29</v>
      </c>
    </row>
    <row r="67" spans="1:9" ht="12.75">
      <c r="A67" s="8" t="s">
        <v>96</v>
      </c>
      <c r="B67" s="5" t="s">
        <v>21</v>
      </c>
      <c r="C67" s="5" t="s">
        <v>45</v>
      </c>
      <c r="D67" s="26" t="s">
        <v>46</v>
      </c>
      <c r="E67" s="26" t="s">
        <v>46</v>
      </c>
      <c r="F67" s="26">
        <v>10275</v>
      </c>
      <c r="G67" s="26">
        <f t="shared" si="4"/>
        <v>10275</v>
      </c>
      <c r="H67" s="31">
        <f t="shared" si="3"/>
        <v>885</v>
      </c>
      <c r="I67" s="31">
        <f t="shared" si="2"/>
        <v>885</v>
      </c>
    </row>
    <row r="68" spans="1:9" ht="12.75">
      <c r="A68" s="61" t="s">
        <v>89</v>
      </c>
      <c r="B68" s="62" t="s">
        <v>21</v>
      </c>
      <c r="C68" s="60" t="s">
        <v>47</v>
      </c>
      <c r="D68" s="63">
        <f>D69+D70</f>
        <v>204023</v>
      </c>
      <c r="E68" s="63">
        <f>E69+E70</f>
        <v>204023</v>
      </c>
      <c r="F68" s="63">
        <f>F69+F70</f>
        <v>23746.78</v>
      </c>
      <c r="G68" s="63">
        <f>G69+G70</f>
        <v>23746.78</v>
      </c>
      <c r="H68" s="64">
        <f t="shared" si="3"/>
        <v>180276.22</v>
      </c>
      <c r="I68" s="64">
        <f t="shared" si="2"/>
        <v>180276.22</v>
      </c>
    </row>
    <row r="69" spans="1:9" ht="12.75">
      <c r="A69" s="8" t="s">
        <v>91</v>
      </c>
      <c r="B69" s="5" t="s">
        <v>21</v>
      </c>
      <c r="C69" s="5" t="s">
        <v>48</v>
      </c>
      <c r="D69" s="26" t="s">
        <v>49</v>
      </c>
      <c r="E69" s="26" t="s">
        <v>49</v>
      </c>
      <c r="F69" s="26">
        <v>19745.04</v>
      </c>
      <c r="G69" s="26">
        <f t="shared" si="4"/>
        <v>19745.04</v>
      </c>
      <c r="H69" s="31">
        <f t="shared" si="3"/>
        <v>141920.96</v>
      </c>
      <c r="I69" s="31">
        <f t="shared" si="2"/>
        <v>141920.96</v>
      </c>
    </row>
    <row r="70" spans="1:9" ht="12.75">
      <c r="A70" s="8" t="s">
        <v>106</v>
      </c>
      <c r="B70" s="5" t="s">
        <v>21</v>
      </c>
      <c r="C70" s="5" t="s">
        <v>50</v>
      </c>
      <c r="D70" s="26" t="s">
        <v>51</v>
      </c>
      <c r="E70" s="26" t="s">
        <v>51</v>
      </c>
      <c r="F70" s="26">
        <v>4001.74</v>
      </c>
      <c r="G70" s="26">
        <f t="shared" si="4"/>
        <v>4001.74</v>
      </c>
      <c r="H70" s="31">
        <f t="shared" si="3"/>
        <v>38355.26</v>
      </c>
      <c r="I70" s="31">
        <f t="shared" si="2"/>
        <v>38355.26</v>
      </c>
    </row>
    <row r="71" spans="1:9" ht="12.75">
      <c r="A71" s="67" t="s">
        <v>99</v>
      </c>
      <c r="B71" s="62" t="s">
        <v>21</v>
      </c>
      <c r="C71" s="60" t="s">
        <v>53</v>
      </c>
      <c r="D71" s="63" t="str">
        <f>D72</f>
        <v>1 500,00</v>
      </c>
      <c r="E71" s="63" t="str">
        <f>E72</f>
        <v>1 500,00</v>
      </c>
      <c r="F71" s="63">
        <f>F72</f>
        <v>0</v>
      </c>
      <c r="G71" s="63">
        <f t="shared" si="4"/>
        <v>0</v>
      </c>
      <c r="H71" s="64">
        <f t="shared" si="3"/>
        <v>1500</v>
      </c>
      <c r="I71" s="64">
        <f t="shared" si="2"/>
        <v>1500</v>
      </c>
    </row>
    <row r="72" spans="1:9" ht="12.75">
      <c r="A72" s="8" t="s">
        <v>94</v>
      </c>
      <c r="B72" s="5" t="s">
        <v>21</v>
      </c>
      <c r="C72" s="5" t="s">
        <v>55</v>
      </c>
      <c r="D72" s="26" t="s">
        <v>54</v>
      </c>
      <c r="E72" s="26" t="s">
        <v>54</v>
      </c>
      <c r="F72" s="29"/>
      <c r="G72" s="26">
        <f t="shared" si="4"/>
        <v>0</v>
      </c>
      <c r="H72" s="31">
        <f t="shared" si="3"/>
        <v>1500</v>
      </c>
      <c r="I72" s="31">
        <f t="shared" si="2"/>
        <v>1500</v>
      </c>
    </row>
    <row r="73" spans="1:9" ht="12.75">
      <c r="A73" s="61" t="s">
        <v>52</v>
      </c>
      <c r="B73" s="62" t="s">
        <v>21</v>
      </c>
      <c r="C73" s="60" t="s">
        <v>57</v>
      </c>
      <c r="D73" s="63" t="str">
        <f>D74</f>
        <v>3 885,00</v>
      </c>
      <c r="E73" s="63" t="str">
        <f>E74</f>
        <v>3 885,00</v>
      </c>
      <c r="F73" s="63" t="str">
        <f>F74</f>
        <v>3 884,17</v>
      </c>
      <c r="G73" s="63" t="str">
        <f>G74</f>
        <v>3 884,17</v>
      </c>
      <c r="H73" s="64">
        <f t="shared" si="3"/>
        <v>0.8299999999999272</v>
      </c>
      <c r="I73" s="64">
        <f t="shared" si="2"/>
        <v>0.8299999999999272</v>
      </c>
    </row>
    <row r="74" spans="1:9" ht="12.75">
      <c r="A74" s="8" t="s">
        <v>150</v>
      </c>
      <c r="B74" s="5" t="s">
        <v>21</v>
      </c>
      <c r="C74" s="5" t="s">
        <v>60</v>
      </c>
      <c r="D74" s="26" t="s">
        <v>58</v>
      </c>
      <c r="E74" s="26" t="s">
        <v>58</v>
      </c>
      <c r="F74" s="26" t="s">
        <v>59</v>
      </c>
      <c r="G74" s="26" t="str">
        <f>F74</f>
        <v>3 884,17</v>
      </c>
      <c r="H74" s="31">
        <f t="shared" si="3"/>
        <v>0.8299999999999272</v>
      </c>
      <c r="I74" s="31">
        <f t="shared" si="2"/>
        <v>0.8299999999999272</v>
      </c>
    </row>
    <row r="75" spans="1:9" ht="12.75">
      <c r="A75" s="61" t="s">
        <v>98</v>
      </c>
      <c r="B75" s="62">
        <v>200</v>
      </c>
      <c r="C75" s="68" t="s">
        <v>104</v>
      </c>
      <c r="D75" s="63">
        <f>D76</f>
        <v>42157</v>
      </c>
      <c r="E75" s="63">
        <f>E76</f>
        <v>42157</v>
      </c>
      <c r="F75" s="63">
        <f>F76</f>
        <v>10536.59</v>
      </c>
      <c r="G75" s="63">
        <f>G76</f>
        <v>10536.59</v>
      </c>
      <c r="H75" s="64">
        <f t="shared" si="3"/>
        <v>31620.41</v>
      </c>
      <c r="I75" s="64">
        <f t="shared" si="2"/>
        <v>31620.41</v>
      </c>
    </row>
    <row r="76" spans="1:9" ht="12.75">
      <c r="A76" s="67" t="s">
        <v>56</v>
      </c>
      <c r="B76" s="62" t="s">
        <v>21</v>
      </c>
      <c r="C76" s="69" t="s">
        <v>103</v>
      </c>
      <c r="D76" s="70">
        <f>D77+D78+D79+D80</f>
        <v>42157</v>
      </c>
      <c r="E76" s="70">
        <f>E77+E78+E79+E80</f>
        <v>42157</v>
      </c>
      <c r="F76" s="70">
        <f>F77+F78+F79+F80</f>
        <v>10536.59</v>
      </c>
      <c r="G76" s="70">
        <f>G77+G78+G79+G80</f>
        <v>10536.59</v>
      </c>
      <c r="H76" s="71">
        <f t="shared" si="3"/>
        <v>31620.41</v>
      </c>
      <c r="I76" s="71">
        <f t="shared" si="2"/>
        <v>31620.41</v>
      </c>
    </row>
    <row r="77" spans="1:9" ht="12.75">
      <c r="A77" s="8" t="s">
        <v>91</v>
      </c>
      <c r="B77" s="5" t="s">
        <v>21</v>
      </c>
      <c r="C77" s="9" t="s">
        <v>100</v>
      </c>
      <c r="D77" s="26" t="s">
        <v>61</v>
      </c>
      <c r="E77" s="26" t="s">
        <v>61</v>
      </c>
      <c r="F77" s="26">
        <v>7524</v>
      </c>
      <c r="G77" s="26">
        <f>F77</f>
        <v>7524</v>
      </c>
      <c r="H77" s="31">
        <f t="shared" si="3"/>
        <v>22572</v>
      </c>
      <c r="I77" s="31">
        <f t="shared" si="2"/>
        <v>22572</v>
      </c>
    </row>
    <row r="78" spans="1:9" ht="12.75">
      <c r="A78" s="8" t="s">
        <v>106</v>
      </c>
      <c r="B78" s="5" t="s">
        <v>21</v>
      </c>
      <c r="C78" s="9" t="s">
        <v>101</v>
      </c>
      <c r="D78" s="26" t="s">
        <v>62</v>
      </c>
      <c r="E78" s="26" t="s">
        <v>62</v>
      </c>
      <c r="F78" s="26">
        <v>1971.29</v>
      </c>
      <c r="G78" s="26">
        <f>F78</f>
        <v>1971.29</v>
      </c>
      <c r="H78" s="31">
        <f t="shared" si="3"/>
        <v>5914.71</v>
      </c>
      <c r="I78" s="31">
        <f t="shared" si="2"/>
        <v>5914.71</v>
      </c>
    </row>
    <row r="79" spans="1:9" ht="12.75">
      <c r="A79" s="8" t="s">
        <v>95</v>
      </c>
      <c r="B79" s="5" t="s">
        <v>21</v>
      </c>
      <c r="C79" s="9" t="s">
        <v>63</v>
      </c>
      <c r="D79" s="26" t="s">
        <v>64</v>
      </c>
      <c r="E79" s="26" t="s">
        <v>64</v>
      </c>
      <c r="F79" s="29">
        <v>241.3</v>
      </c>
      <c r="G79" s="26">
        <f>F79</f>
        <v>241.3</v>
      </c>
      <c r="H79" s="31">
        <f t="shared" si="3"/>
        <v>542.7</v>
      </c>
      <c r="I79" s="31">
        <f t="shared" si="2"/>
        <v>542.7</v>
      </c>
    </row>
    <row r="80" spans="1:9" ht="12.75">
      <c r="A80" s="8" t="s">
        <v>96</v>
      </c>
      <c r="B80" s="5" t="s">
        <v>21</v>
      </c>
      <c r="C80" s="9" t="s">
        <v>102</v>
      </c>
      <c r="D80" s="26" t="s">
        <v>65</v>
      </c>
      <c r="E80" s="26" t="s">
        <v>65</v>
      </c>
      <c r="F80" s="29">
        <v>800</v>
      </c>
      <c r="G80" s="26">
        <f>F80</f>
        <v>800</v>
      </c>
      <c r="H80" s="31">
        <f t="shared" si="3"/>
        <v>2591</v>
      </c>
      <c r="I80" s="31">
        <f t="shared" si="2"/>
        <v>2591</v>
      </c>
    </row>
    <row r="81" spans="1:9" ht="27">
      <c r="A81" s="72" t="s">
        <v>105</v>
      </c>
      <c r="B81" s="62" t="s">
        <v>21</v>
      </c>
      <c r="C81" s="60" t="s">
        <v>136</v>
      </c>
      <c r="D81" s="63">
        <f>D82+D85+D87</f>
        <v>2900</v>
      </c>
      <c r="E81" s="63">
        <f>E82+E85+E87</f>
        <v>2900</v>
      </c>
      <c r="F81" s="63">
        <f>F82+F85+F87</f>
        <v>0</v>
      </c>
      <c r="G81" s="63">
        <f>G82+G85+G87</f>
        <v>0</v>
      </c>
      <c r="H81" s="64">
        <f t="shared" si="3"/>
        <v>2900</v>
      </c>
      <c r="I81" s="64">
        <f t="shared" si="2"/>
        <v>2900</v>
      </c>
    </row>
    <row r="82" spans="1:9" ht="37.5" customHeight="1">
      <c r="A82" s="72" t="s">
        <v>149</v>
      </c>
      <c r="B82" s="62">
        <v>200</v>
      </c>
      <c r="C82" s="60" t="s">
        <v>137</v>
      </c>
      <c r="D82" s="63">
        <f>D83+D84</f>
        <v>1450</v>
      </c>
      <c r="E82" s="63">
        <f>E83+E84</f>
        <v>1450</v>
      </c>
      <c r="F82" s="63">
        <f>F83+F84</f>
        <v>0</v>
      </c>
      <c r="G82" s="63">
        <f>G83+G84</f>
        <v>0</v>
      </c>
      <c r="H82" s="64">
        <f t="shared" si="3"/>
        <v>1450</v>
      </c>
      <c r="I82" s="64">
        <f t="shared" si="2"/>
        <v>1450</v>
      </c>
    </row>
    <row r="83" spans="1:9" ht="12.75">
      <c r="A83" s="8" t="s">
        <v>94</v>
      </c>
      <c r="B83" s="5" t="s">
        <v>21</v>
      </c>
      <c r="C83" s="5" t="s">
        <v>66</v>
      </c>
      <c r="D83" s="26" t="s">
        <v>67</v>
      </c>
      <c r="E83" s="26" t="s">
        <v>67</v>
      </c>
      <c r="F83" s="29"/>
      <c r="G83" s="26">
        <f>F83</f>
        <v>0</v>
      </c>
      <c r="H83" s="31">
        <f t="shared" si="3"/>
        <v>725</v>
      </c>
      <c r="I83" s="31">
        <f t="shared" si="2"/>
        <v>725</v>
      </c>
    </row>
    <row r="84" spans="1:9" ht="12.75">
      <c r="A84" s="8" t="s">
        <v>94</v>
      </c>
      <c r="B84" s="5">
        <v>200</v>
      </c>
      <c r="C84" s="5" t="s">
        <v>68</v>
      </c>
      <c r="D84" s="26" t="s">
        <v>67</v>
      </c>
      <c r="E84" s="26" t="s">
        <v>67</v>
      </c>
      <c r="F84" s="29"/>
      <c r="G84" s="26">
        <f>F84</f>
        <v>0</v>
      </c>
      <c r="H84" s="31">
        <f t="shared" si="3"/>
        <v>725</v>
      </c>
      <c r="I84" s="31">
        <f t="shared" si="2"/>
        <v>725</v>
      </c>
    </row>
    <row r="85" spans="1:9" ht="12.75">
      <c r="A85" s="61" t="s">
        <v>90</v>
      </c>
      <c r="B85" s="62">
        <v>200</v>
      </c>
      <c r="C85" s="60" t="s">
        <v>110</v>
      </c>
      <c r="D85" s="63">
        <f>D86</f>
        <v>725</v>
      </c>
      <c r="E85" s="63">
        <f>E86</f>
        <v>725</v>
      </c>
      <c r="F85" s="73">
        <f>F86</f>
        <v>0</v>
      </c>
      <c r="G85" s="73">
        <f>G86</f>
        <v>0</v>
      </c>
      <c r="H85" s="64">
        <f t="shared" si="3"/>
        <v>725</v>
      </c>
      <c r="I85" s="64">
        <f t="shared" si="2"/>
        <v>725</v>
      </c>
    </row>
    <row r="86" spans="1:9" ht="12.75">
      <c r="A86" s="8" t="s">
        <v>94</v>
      </c>
      <c r="B86" s="5"/>
      <c r="C86" s="5" t="s">
        <v>69</v>
      </c>
      <c r="D86" s="26">
        <v>725</v>
      </c>
      <c r="E86" s="26">
        <v>725</v>
      </c>
      <c r="F86" s="29"/>
      <c r="G86" s="26">
        <f>F86</f>
        <v>0</v>
      </c>
      <c r="H86" s="31">
        <f t="shared" si="3"/>
        <v>725</v>
      </c>
      <c r="I86" s="31">
        <f t="shared" si="2"/>
        <v>725</v>
      </c>
    </row>
    <row r="87" spans="1:9" ht="12.75">
      <c r="A87" s="74" t="s">
        <v>97</v>
      </c>
      <c r="B87" s="62" t="s">
        <v>21</v>
      </c>
      <c r="C87" s="60" t="s">
        <v>111</v>
      </c>
      <c r="D87" s="63" t="str">
        <f>D88</f>
        <v>725,00</v>
      </c>
      <c r="E87" s="63" t="str">
        <f>E88</f>
        <v>725,00</v>
      </c>
      <c r="F87" s="73">
        <f>F88</f>
        <v>0</v>
      </c>
      <c r="G87" s="73">
        <f>G88</f>
        <v>0</v>
      </c>
      <c r="H87" s="64">
        <f t="shared" si="3"/>
        <v>725</v>
      </c>
      <c r="I87" s="64">
        <f t="shared" si="2"/>
        <v>725</v>
      </c>
    </row>
    <row r="88" spans="1:9" ht="12.75">
      <c r="A88" s="8" t="s">
        <v>94</v>
      </c>
      <c r="B88" s="5" t="s">
        <v>21</v>
      </c>
      <c r="C88" s="5" t="s">
        <v>71</v>
      </c>
      <c r="D88" s="26" t="s">
        <v>67</v>
      </c>
      <c r="E88" s="26" t="s">
        <v>67</v>
      </c>
      <c r="F88" s="29"/>
      <c r="G88" s="26">
        <f>F88</f>
        <v>0</v>
      </c>
      <c r="H88" s="31">
        <f t="shared" si="3"/>
        <v>725</v>
      </c>
      <c r="I88" s="31">
        <f t="shared" si="2"/>
        <v>725</v>
      </c>
    </row>
    <row r="89" spans="1:9" ht="12.75">
      <c r="A89" s="61" t="s">
        <v>112</v>
      </c>
      <c r="B89" s="62" t="s">
        <v>21</v>
      </c>
      <c r="C89" s="60" t="s">
        <v>141</v>
      </c>
      <c r="D89" s="63">
        <f>D90</f>
        <v>76877</v>
      </c>
      <c r="E89" s="63">
        <f>E90</f>
        <v>76877</v>
      </c>
      <c r="F89" s="73">
        <f>F90</f>
        <v>37666.04</v>
      </c>
      <c r="G89" s="73">
        <f>G90</f>
        <v>37666.04</v>
      </c>
      <c r="H89" s="64">
        <f t="shared" si="3"/>
        <v>39210.96</v>
      </c>
      <c r="I89" s="64">
        <f t="shared" si="2"/>
        <v>39210.96</v>
      </c>
    </row>
    <row r="90" spans="1:9" ht="12.75">
      <c r="A90" s="75" t="s">
        <v>70</v>
      </c>
      <c r="B90" s="76" t="s">
        <v>21</v>
      </c>
      <c r="C90" s="77" t="s">
        <v>113</v>
      </c>
      <c r="D90" s="78">
        <f>D91+D92+D93+D94+D95</f>
        <v>76877</v>
      </c>
      <c r="E90" s="78">
        <f>E91+E92+E93+E94+E95</f>
        <v>76877</v>
      </c>
      <c r="F90" s="78">
        <f>F91+F92+F93+F94+F95</f>
        <v>37666.04</v>
      </c>
      <c r="G90" s="78">
        <f>G91+G92+G93+G94+G95</f>
        <v>37666.04</v>
      </c>
      <c r="H90" s="64">
        <f t="shared" si="3"/>
        <v>39210.96</v>
      </c>
      <c r="I90" s="64">
        <f t="shared" si="2"/>
        <v>39210.96</v>
      </c>
    </row>
    <row r="91" spans="1:9" ht="12.75">
      <c r="A91" s="18" t="s">
        <v>114</v>
      </c>
      <c r="B91" s="19">
        <v>200</v>
      </c>
      <c r="C91" s="11" t="s">
        <v>115</v>
      </c>
      <c r="D91" s="29">
        <v>27200</v>
      </c>
      <c r="E91" s="29">
        <v>27200</v>
      </c>
      <c r="F91" s="29">
        <v>16818.04</v>
      </c>
      <c r="G91" s="26">
        <f aca="true" t="shared" si="5" ref="G91:G105">F91</f>
        <v>16818.04</v>
      </c>
      <c r="H91" s="31">
        <f t="shared" si="3"/>
        <v>10381.96</v>
      </c>
      <c r="I91" s="31">
        <f t="shared" si="2"/>
        <v>10381.96</v>
      </c>
    </row>
    <row r="92" spans="1:9" ht="12.75" customHeight="1">
      <c r="A92" s="365" t="s">
        <v>145</v>
      </c>
      <c r="B92" s="20">
        <v>200</v>
      </c>
      <c r="C92" s="11" t="s">
        <v>139</v>
      </c>
      <c r="D92" s="30">
        <v>10600</v>
      </c>
      <c r="E92" s="30">
        <v>10600</v>
      </c>
      <c r="F92" s="30">
        <v>4830</v>
      </c>
      <c r="G92" s="26">
        <f t="shared" si="5"/>
        <v>4830</v>
      </c>
      <c r="H92" s="31">
        <f t="shared" si="3"/>
        <v>5770</v>
      </c>
      <c r="I92" s="31">
        <f t="shared" si="2"/>
        <v>5770</v>
      </c>
    </row>
    <row r="93" spans="1:9" ht="12.75" customHeight="1">
      <c r="A93" s="366"/>
      <c r="B93" s="20">
        <v>200</v>
      </c>
      <c r="C93" s="11" t="s">
        <v>140</v>
      </c>
      <c r="D93" s="30">
        <v>26662</v>
      </c>
      <c r="E93" s="30">
        <v>26662</v>
      </c>
      <c r="F93" s="30">
        <v>8662</v>
      </c>
      <c r="G93" s="26">
        <f t="shared" si="5"/>
        <v>8662</v>
      </c>
      <c r="H93" s="31">
        <f t="shared" si="3"/>
        <v>18000</v>
      </c>
      <c r="I93" s="31">
        <f t="shared" si="2"/>
        <v>18000</v>
      </c>
    </row>
    <row r="94" spans="1:9" ht="12.75">
      <c r="A94" s="5" t="s">
        <v>116</v>
      </c>
      <c r="B94" s="5" t="s">
        <v>21</v>
      </c>
      <c r="C94" s="5" t="s">
        <v>142</v>
      </c>
      <c r="D94" s="29">
        <v>2000</v>
      </c>
      <c r="E94" s="29">
        <v>2000</v>
      </c>
      <c r="F94" s="29"/>
      <c r="G94" s="26">
        <f t="shared" si="5"/>
        <v>0</v>
      </c>
      <c r="H94" s="31">
        <f t="shared" si="3"/>
        <v>2000</v>
      </c>
      <c r="I94" s="31">
        <f t="shared" si="2"/>
        <v>2000</v>
      </c>
    </row>
    <row r="95" spans="1:9" ht="12.75">
      <c r="A95" s="8" t="s">
        <v>117</v>
      </c>
      <c r="B95" s="17">
        <v>200</v>
      </c>
      <c r="C95" s="5" t="s">
        <v>118</v>
      </c>
      <c r="D95" s="29">
        <v>10415</v>
      </c>
      <c r="E95" s="29">
        <v>10415</v>
      </c>
      <c r="F95" s="29">
        <v>7356</v>
      </c>
      <c r="G95" s="26">
        <f t="shared" si="5"/>
        <v>7356</v>
      </c>
      <c r="H95" s="31">
        <f t="shared" si="3"/>
        <v>3059</v>
      </c>
      <c r="I95" s="31">
        <f t="shared" si="2"/>
        <v>3059</v>
      </c>
    </row>
    <row r="96" spans="1:9" ht="12.75">
      <c r="A96" s="61" t="s">
        <v>72</v>
      </c>
      <c r="B96" s="62" t="s">
        <v>21</v>
      </c>
      <c r="C96" s="60" t="s">
        <v>119</v>
      </c>
      <c r="D96" s="73">
        <f>D97</f>
        <v>725</v>
      </c>
      <c r="E96" s="73">
        <f>E97</f>
        <v>725</v>
      </c>
      <c r="F96" s="73">
        <f>F97</f>
        <v>0</v>
      </c>
      <c r="G96" s="73">
        <f>G97</f>
        <v>0</v>
      </c>
      <c r="H96" s="71">
        <f t="shared" si="3"/>
        <v>725</v>
      </c>
      <c r="I96" s="71">
        <f t="shared" si="2"/>
        <v>725</v>
      </c>
    </row>
    <row r="97" spans="1:9" ht="12.75">
      <c r="A97" s="8" t="s">
        <v>120</v>
      </c>
      <c r="B97" s="5" t="s">
        <v>21</v>
      </c>
      <c r="C97" s="5" t="s">
        <v>121</v>
      </c>
      <c r="D97" s="26">
        <v>725</v>
      </c>
      <c r="E97" s="26">
        <v>725</v>
      </c>
      <c r="F97" s="26"/>
      <c r="G97" s="26">
        <f t="shared" si="5"/>
        <v>0</v>
      </c>
      <c r="H97" s="31">
        <f t="shared" si="3"/>
        <v>725</v>
      </c>
      <c r="I97" s="31">
        <f t="shared" si="2"/>
        <v>725</v>
      </c>
    </row>
    <row r="98" spans="1:9" ht="12.75">
      <c r="A98" s="61" t="s">
        <v>122</v>
      </c>
      <c r="B98" s="62" t="s">
        <v>21</v>
      </c>
      <c r="C98" s="60" t="s">
        <v>143</v>
      </c>
      <c r="D98" s="63">
        <f>D99</f>
        <v>47000</v>
      </c>
      <c r="E98" s="63">
        <f>E99</f>
        <v>47000</v>
      </c>
      <c r="F98" s="63">
        <f>F99</f>
        <v>25084</v>
      </c>
      <c r="G98" s="63">
        <f>G99</f>
        <v>25084</v>
      </c>
      <c r="H98" s="64">
        <f t="shared" si="3"/>
        <v>21916</v>
      </c>
      <c r="I98" s="64">
        <f t="shared" si="2"/>
        <v>21916</v>
      </c>
    </row>
    <row r="99" spans="1:9" ht="12.75">
      <c r="A99" s="8" t="s">
        <v>38</v>
      </c>
      <c r="B99" s="5" t="s">
        <v>21</v>
      </c>
      <c r="C99" s="5" t="s">
        <v>144</v>
      </c>
      <c r="D99" s="26">
        <v>47000</v>
      </c>
      <c r="E99" s="26">
        <v>47000</v>
      </c>
      <c r="F99" s="29">
        <v>25084</v>
      </c>
      <c r="G99" s="26">
        <f t="shared" si="5"/>
        <v>25084</v>
      </c>
      <c r="H99" s="31">
        <f t="shared" si="3"/>
        <v>21916</v>
      </c>
      <c r="I99" s="31">
        <f t="shared" si="2"/>
        <v>21916</v>
      </c>
    </row>
    <row r="100" spans="1:9" ht="12.75">
      <c r="A100" s="8" t="s">
        <v>123</v>
      </c>
      <c r="B100" s="5" t="s">
        <v>21</v>
      </c>
      <c r="C100" s="22" t="s">
        <v>124</v>
      </c>
      <c r="D100" s="25">
        <f>D101</f>
        <v>725</v>
      </c>
      <c r="E100" s="25">
        <f>E101</f>
        <v>725</v>
      </c>
      <c r="F100" s="25">
        <f>F101</f>
        <v>0</v>
      </c>
      <c r="G100" s="25">
        <f>G101</f>
        <v>0</v>
      </c>
      <c r="H100" s="32">
        <f t="shared" si="3"/>
        <v>725</v>
      </c>
      <c r="I100" s="32">
        <f t="shared" si="2"/>
        <v>725</v>
      </c>
    </row>
    <row r="101" spans="1:9" ht="12.75">
      <c r="A101" s="8" t="s">
        <v>73</v>
      </c>
      <c r="B101" s="5" t="s">
        <v>21</v>
      </c>
      <c r="C101" s="5" t="s">
        <v>125</v>
      </c>
      <c r="D101" s="26">
        <v>725</v>
      </c>
      <c r="E101" s="26">
        <v>725</v>
      </c>
      <c r="F101" s="26"/>
      <c r="G101" s="26">
        <f t="shared" si="5"/>
        <v>0</v>
      </c>
      <c r="H101" s="31">
        <f t="shared" si="3"/>
        <v>725</v>
      </c>
      <c r="I101" s="31">
        <f t="shared" si="2"/>
        <v>725</v>
      </c>
    </row>
    <row r="102" spans="1:9" ht="12.75">
      <c r="A102" s="61" t="s">
        <v>74</v>
      </c>
      <c r="B102" s="62" t="s">
        <v>21</v>
      </c>
      <c r="C102" s="60" t="s">
        <v>126</v>
      </c>
      <c r="D102" s="63">
        <f>D103+D104+D105+D106+D108+D109+D111+D113</f>
        <v>900917</v>
      </c>
      <c r="E102" s="63">
        <f>E103+E104+E105+E106+E108+E109+E111+E113</f>
        <v>900917</v>
      </c>
      <c r="F102" s="63">
        <f>F103+F104+F105+F106+F108+F109+F111+F113</f>
        <v>294206</v>
      </c>
      <c r="G102" s="63">
        <f>G103+G104+G105+G106+G108+G109+G111+G113</f>
        <v>294206</v>
      </c>
      <c r="H102" s="32">
        <f t="shared" si="3"/>
        <v>606711</v>
      </c>
      <c r="I102" s="32">
        <f t="shared" si="2"/>
        <v>606711</v>
      </c>
    </row>
    <row r="103" spans="1:9" ht="33">
      <c r="A103" s="21" t="s">
        <v>131</v>
      </c>
      <c r="B103" s="5" t="s">
        <v>21</v>
      </c>
      <c r="C103" s="5" t="s">
        <v>127</v>
      </c>
      <c r="D103" s="26">
        <v>292300</v>
      </c>
      <c r="E103" s="26">
        <v>292300</v>
      </c>
      <c r="F103" s="26">
        <v>97432</v>
      </c>
      <c r="G103" s="26">
        <f t="shared" si="5"/>
        <v>97432</v>
      </c>
      <c r="H103" s="31">
        <f t="shared" si="3"/>
        <v>194868</v>
      </c>
      <c r="I103" s="31">
        <f t="shared" si="2"/>
        <v>194868</v>
      </c>
    </row>
    <row r="104" spans="1:9" ht="33">
      <c r="A104" s="21" t="s">
        <v>129</v>
      </c>
      <c r="B104" s="5" t="s">
        <v>21</v>
      </c>
      <c r="C104" s="5" t="s">
        <v>128</v>
      </c>
      <c r="D104" s="26">
        <v>143355</v>
      </c>
      <c r="E104" s="26">
        <v>143355</v>
      </c>
      <c r="F104" s="26">
        <v>47784</v>
      </c>
      <c r="G104" s="26">
        <f t="shared" si="5"/>
        <v>47784</v>
      </c>
      <c r="H104" s="31">
        <f t="shared" si="3"/>
        <v>95571</v>
      </c>
      <c r="I104" s="31">
        <f t="shared" si="2"/>
        <v>95571</v>
      </c>
    </row>
    <row r="105" spans="1:9" ht="17.25" customHeight="1">
      <c r="A105" s="21" t="s">
        <v>130</v>
      </c>
      <c r="B105" s="5" t="s">
        <v>21</v>
      </c>
      <c r="C105" s="5" t="s">
        <v>75</v>
      </c>
      <c r="D105" s="26">
        <v>16032</v>
      </c>
      <c r="E105" s="26">
        <v>16032</v>
      </c>
      <c r="F105" s="26"/>
      <c r="G105" s="26">
        <f t="shared" si="5"/>
        <v>0</v>
      </c>
      <c r="H105" s="31">
        <f t="shared" si="3"/>
        <v>16032</v>
      </c>
      <c r="I105" s="31">
        <f t="shared" si="2"/>
        <v>16032</v>
      </c>
    </row>
    <row r="106" spans="1:9" ht="32.25" customHeight="1">
      <c r="A106" s="367" t="s">
        <v>146</v>
      </c>
      <c r="B106" s="331" t="s">
        <v>21</v>
      </c>
      <c r="C106" s="331" t="s">
        <v>76</v>
      </c>
      <c r="D106" s="327">
        <v>9000</v>
      </c>
      <c r="E106" s="327">
        <v>9000</v>
      </c>
      <c r="F106" s="325">
        <v>2250</v>
      </c>
      <c r="G106" s="325">
        <f>F106</f>
        <v>2250</v>
      </c>
      <c r="H106" s="31">
        <f t="shared" si="3"/>
        <v>6750</v>
      </c>
      <c r="I106" s="31">
        <f t="shared" si="2"/>
        <v>6750</v>
      </c>
    </row>
    <row r="107" spans="1:9" ht="2.25" customHeight="1" hidden="1">
      <c r="A107" s="368"/>
      <c r="B107" s="332"/>
      <c r="C107" s="332"/>
      <c r="D107" s="328"/>
      <c r="E107" s="328"/>
      <c r="F107" s="326"/>
      <c r="G107" s="326"/>
      <c r="H107" s="31">
        <f t="shared" si="3"/>
        <v>0</v>
      </c>
      <c r="I107" s="31">
        <f t="shared" si="2"/>
        <v>0</v>
      </c>
    </row>
    <row r="108" spans="1:9" ht="24" customHeight="1">
      <c r="A108" s="21" t="s">
        <v>132</v>
      </c>
      <c r="B108" s="5" t="s">
        <v>21</v>
      </c>
      <c r="C108" s="5" t="s">
        <v>77</v>
      </c>
      <c r="D108" s="26">
        <v>14009</v>
      </c>
      <c r="E108" s="26">
        <v>14009</v>
      </c>
      <c r="F108" s="26">
        <v>4668</v>
      </c>
      <c r="G108" s="26">
        <f>F108</f>
        <v>4668</v>
      </c>
      <c r="H108" s="31">
        <f t="shared" si="3"/>
        <v>9341</v>
      </c>
      <c r="I108" s="31">
        <f t="shared" si="2"/>
        <v>9341</v>
      </c>
    </row>
    <row r="109" spans="1:9" ht="12.75" customHeight="1">
      <c r="A109" s="354" t="s">
        <v>133</v>
      </c>
      <c r="B109" s="331" t="s">
        <v>21</v>
      </c>
      <c r="C109" s="331" t="s">
        <v>78</v>
      </c>
      <c r="D109" s="327">
        <v>17995</v>
      </c>
      <c r="E109" s="327">
        <v>17995</v>
      </c>
      <c r="F109" s="327">
        <v>6000</v>
      </c>
      <c r="G109" s="327">
        <f>F109</f>
        <v>6000</v>
      </c>
      <c r="H109" s="31">
        <f t="shared" si="3"/>
        <v>11995</v>
      </c>
      <c r="I109" s="31">
        <f t="shared" si="2"/>
        <v>11995</v>
      </c>
    </row>
    <row r="110" spans="1:9" ht="13.5" customHeight="1">
      <c r="A110" s="355"/>
      <c r="B110" s="332"/>
      <c r="C110" s="332"/>
      <c r="D110" s="328"/>
      <c r="E110" s="328"/>
      <c r="F110" s="328"/>
      <c r="G110" s="328"/>
      <c r="H110" s="31">
        <f t="shared" si="3"/>
        <v>0</v>
      </c>
      <c r="I110" s="31">
        <f t="shared" si="2"/>
        <v>0</v>
      </c>
    </row>
    <row r="111" spans="1:9" ht="24.75" customHeight="1">
      <c r="A111" s="354" t="s">
        <v>134</v>
      </c>
      <c r="B111" s="331" t="s">
        <v>21</v>
      </c>
      <c r="C111" s="331" t="s">
        <v>79</v>
      </c>
      <c r="D111" s="327">
        <v>6476</v>
      </c>
      <c r="E111" s="327">
        <v>6476</v>
      </c>
      <c r="F111" s="327">
        <v>2156</v>
      </c>
      <c r="G111" s="327">
        <f>F111</f>
        <v>2156</v>
      </c>
      <c r="H111" s="31">
        <f t="shared" si="3"/>
        <v>4320</v>
      </c>
      <c r="I111" s="31">
        <f t="shared" si="2"/>
        <v>4320</v>
      </c>
    </row>
    <row r="112" spans="1:9" ht="12.75" customHeight="1" hidden="1">
      <c r="A112" s="355"/>
      <c r="B112" s="332"/>
      <c r="C112" s="332"/>
      <c r="D112" s="328"/>
      <c r="E112" s="328"/>
      <c r="F112" s="328"/>
      <c r="G112" s="328"/>
      <c r="H112" s="31">
        <f t="shared" si="3"/>
        <v>0</v>
      </c>
      <c r="I112" s="31">
        <f t="shared" si="2"/>
        <v>0</v>
      </c>
    </row>
    <row r="113" spans="1:9" ht="34.5" customHeight="1">
      <c r="A113" s="354" t="s">
        <v>135</v>
      </c>
      <c r="B113" s="357">
        <v>200</v>
      </c>
      <c r="C113" s="331" t="s">
        <v>81</v>
      </c>
      <c r="D113" s="327">
        <v>401750</v>
      </c>
      <c r="E113" s="327">
        <v>401750</v>
      </c>
      <c r="F113" s="327">
        <v>133916</v>
      </c>
      <c r="G113" s="327">
        <f>F113</f>
        <v>133916</v>
      </c>
      <c r="H113" s="31">
        <f t="shared" si="3"/>
        <v>267834</v>
      </c>
      <c r="I113" s="31">
        <f t="shared" si="2"/>
        <v>267834</v>
      </c>
    </row>
    <row r="114" spans="1:9" ht="12.75" customHeight="1" hidden="1">
      <c r="A114" s="355"/>
      <c r="B114" s="358"/>
      <c r="C114" s="332"/>
      <c r="D114" s="328"/>
      <c r="E114" s="328"/>
      <c r="F114" s="328"/>
      <c r="G114" s="328"/>
      <c r="H114" s="31">
        <f t="shared" si="3"/>
        <v>0</v>
      </c>
      <c r="I114" s="31">
        <f t="shared" si="2"/>
        <v>0</v>
      </c>
    </row>
    <row r="115" spans="1:9" ht="12.75">
      <c r="A115" s="61" t="s">
        <v>80</v>
      </c>
      <c r="B115" s="62" t="s">
        <v>21</v>
      </c>
      <c r="C115" s="60" t="s">
        <v>82</v>
      </c>
      <c r="D115" s="63">
        <f>D54+D75+D81+D89+D96+D98+D100+D102</f>
        <v>1729275</v>
      </c>
      <c r="E115" s="63" t="s">
        <v>83</v>
      </c>
      <c r="F115" s="63">
        <f>F54+F75+F81+F89+F96+F98+F100+F102</f>
        <v>511132.34</v>
      </c>
      <c r="G115" s="63">
        <f>G54+G75+G81+G89+G96+G98+G100+G102</f>
        <v>511132.34</v>
      </c>
      <c r="H115" s="64">
        <f t="shared" si="3"/>
        <v>1218142.66</v>
      </c>
      <c r="I115" s="64">
        <f t="shared" si="2"/>
        <v>1218142.66</v>
      </c>
    </row>
    <row r="116" spans="1:9" ht="12.75">
      <c r="A116" s="13"/>
      <c r="B116" s="10"/>
      <c r="C116" s="10"/>
      <c r="D116" s="27"/>
      <c r="E116" s="27"/>
      <c r="F116" s="27"/>
      <c r="G116" s="27"/>
      <c r="H116" s="10"/>
      <c r="I116" s="10"/>
    </row>
    <row r="117" spans="1:9" ht="12.75">
      <c r="A117" s="13"/>
      <c r="B117" s="10"/>
      <c r="C117" s="10"/>
      <c r="D117" s="27"/>
      <c r="E117" s="27"/>
      <c r="F117" s="27"/>
      <c r="G117" s="27"/>
      <c r="H117" s="10"/>
      <c r="I117" s="10"/>
    </row>
    <row r="118" spans="1:9" ht="12.75">
      <c r="A118" s="14"/>
      <c r="B118" s="15"/>
      <c r="C118" s="15"/>
      <c r="D118" s="28"/>
      <c r="E118" s="28"/>
      <c r="F118" s="28"/>
      <c r="G118" s="28"/>
      <c r="H118" s="15"/>
      <c r="I118" s="15"/>
    </row>
    <row r="119" spans="1:9" ht="19.5">
      <c r="A119" s="16" t="s">
        <v>84</v>
      </c>
      <c r="B119" s="5" t="s">
        <v>85</v>
      </c>
      <c r="C119" s="5" t="s">
        <v>86</v>
      </c>
      <c r="D119" s="26"/>
      <c r="E119" s="26"/>
      <c r="F119" s="26"/>
      <c r="G119" s="26">
        <f>F119</f>
        <v>0</v>
      </c>
      <c r="H119" s="85"/>
      <c r="I119" s="10"/>
    </row>
    <row r="120" spans="1:9" ht="12.75">
      <c r="A120" s="12"/>
      <c r="B120" s="12"/>
      <c r="C120" s="12"/>
      <c r="D120" s="12"/>
      <c r="E120" s="12"/>
      <c r="F120" s="12"/>
      <c r="G120" s="12"/>
      <c r="H120" s="80"/>
      <c r="I120" s="14"/>
    </row>
    <row r="121" spans="1:7" ht="20.25" customHeight="1">
      <c r="A121" s="330" t="s">
        <v>220</v>
      </c>
      <c r="B121" s="330"/>
      <c r="C121" s="330"/>
      <c r="D121" s="330"/>
      <c r="E121" s="330"/>
      <c r="F121" s="330"/>
      <c r="G121" s="330"/>
    </row>
    <row r="122" spans="1:9" ht="12.75">
      <c r="A122" s="349" t="s">
        <v>8</v>
      </c>
      <c r="B122" s="340" t="s">
        <v>236</v>
      </c>
      <c r="C122" s="350" t="s">
        <v>237</v>
      </c>
      <c r="D122" s="340" t="s">
        <v>238</v>
      </c>
      <c r="E122" s="337" t="s">
        <v>153</v>
      </c>
      <c r="F122" s="338"/>
      <c r="G122" s="338"/>
      <c r="H122" s="339"/>
      <c r="I122" s="333" t="s">
        <v>155</v>
      </c>
    </row>
    <row r="123" spans="1:9" ht="12.75">
      <c r="A123" s="349"/>
      <c r="B123" s="340"/>
      <c r="C123" s="350"/>
      <c r="D123" s="340"/>
      <c r="E123" s="333" t="s">
        <v>9</v>
      </c>
      <c r="F123" s="336"/>
      <c r="G123" s="336"/>
      <c r="H123" s="340" t="s">
        <v>138</v>
      </c>
      <c r="I123" s="334"/>
    </row>
    <row r="124" spans="1:9" ht="58.5" customHeight="1">
      <c r="A124" s="349"/>
      <c r="B124" s="340"/>
      <c r="C124" s="350"/>
      <c r="D124" s="340"/>
      <c r="E124" s="335"/>
      <c r="F124" s="336"/>
      <c r="G124" s="336"/>
      <c r="H124" s="340"/>
      <c r="I124" s="335"/>
    </row>
    <row r="125" spans="1:9" ht="12.75">
      <c r="A125" s="34">
        <v>1</v>
      </c>
      <c r="B125" s="34">
        <v>2</v>
      </c>
      <c r="C125" s="36"/>
      <c r="D125" s="36"/>
      <c r="E125" s="36"/>
      <c r="F125" s="36"/>
      <c r="G125" s="36"/>
      <c r="H125" s="36"/>
      <c r="I125" s="36"/>
    </row>
    <row r="126" spans="1:9" ht="29.25">
      <c r="A126" s="35" t="s">
        <v>221</v>
      </c>
      <c r="B126" s="35">
        <v>500</v>
      </c>
      <c r="C126" s="82"/>
      <c r="D126" s="35"/>
      <c r="E126" s="35"/>
      <c r="F126" s="35"/>
      <c r="G126" s="35"/>
      <c r="H126" s="38">
        <f>E126</f>
        <v>0</v>
      </c>
      <c r="I126" s="35"/>
    </row>
    <row r="127" spans="1:9" ht="12.75">
      <c r="A127" s="34" t="s">
        <v>222</v>
      </c>
      <c r="B127" s="35"/>
      <c r="C127" s="82"/>
      <c r="D127" s="35"/>
      <c r="E127" s="35"/>
      <c r="F127" s="35"/>
      <c r="G127" s="35"/>
      <c r="H127" s="35"/>
      <c r="I127" s="35"/>
    </row>
    <row r="128" spans="1:9" ht="29.25">
      <c r="A128" s="35" t="s">
        <v>223</v>
      </c>
      <c r="B128" s="34">
        <v>520</v>
      </c>
      <c r="C128" s="83"/>
      <c r="D128" s="38"/>
      <c r="E128" s="38"/>
      <c r="F128" s="38"/>
      <c r="G128" s="38"/>
      <c r="H128" s="38"/>
      <c r="I128" s="38"/>
    </row>
    <row r="129" spans="1:9" ht="12.75">
      <c r="A129" s="34" t="s">
        <v>224</v>
      </c>
      <c r="B129" s="38"/>
      <c r="C129" s="83"/>
      <c r="D129" s="38"/>
      <c r="E129" s="38"/>
      <c r="F129" s="38"/>
      <c r="G129" s="38"/>
      <c r="H129" s="38"/>
      <c r="I129" s="38"/>
    </row>
    <row r="130" spans="1:9" ht="12.75">
      <c r="A130" s="34"/>
      <c r="B130" s="38"/>
      <c r="C130" s="83"/>
      <c r="D130" s="38"/>
      <c r="E130" s="38"/>
      <c r="F130" s="38"/>
      <c r="G130" s="38"/>
      <c r="H130" s="38"/>
      <c r="I130" s="38"/>
    </row>
    <row r="131" spans="1:9" ht="12.75">
      <c r="A131" s="34"/>
      <c r="B131" s="38"/>
      <c r="C131" s="83"/>
      <c r="D131" s="38"/>
      <c r="E131" s="38"/>
      <c r="F131" s="38"/>
      <c r="G131" s="38"/>
      <c r="H131" s="38"/>
      <c r="I131" s="38"/>
    </row>
    <row r="132" spans="1:9" ht="12.75">
      <c r="A132" s="38"/>
      <c r="B132" s="38"/>
      <c r="C132" s="83"/>
      <c r="D132" s="38"/>
      <c r="E132" s="38"/>
      <c r="F132" s="38"/>
      <c r="G132" s="38"/>
      <c r="H132" s="38"/>
      <c r="I132" s="38"/>
    </row>
    <row r="133" spans="1:9" ht="12.75">
      <c r="A133" s="38"/>
      <c r="B133" s="38"/>
      <c r="C133" s="83"/>
      <c r="D133" s="38"/>
      <c r="E133" s="38"/>
      <c r="F133" s="38"/>
      <c r="G133" s="38"/>
      <c r="H133" s="38"/>
      <c r="I133" s="38"/>
    </row>
    <row r="134" spans="1:9" ht="12.75">
      <c r="A134" s="38"/>
      <c r="B134" s="38"/>
      <c r="C134" s="83"/>
      <c r="D134" s="38"/>
      <c r="E134" s="38"/>
      <c r="F134" s="38"/>
      <c r="G134" s="38"/>
      <c r="H134" s="38"/>
      <c r="I134" s="38"/>
    </row>
    <row r="135" spans="1:9" ht="18.75" customHeight="1">
      <c r="A135" s="35" t="s">
        <v>225</v>
      </c>
      <c r="B135" s="34">
        <v>620</v>
      </c>
      <c r="C135" s="83"/>
      <c r="D135" s="38"/>
      <c r="E135" s="38"/>
      <c r="F135" s="38"/>
      <c r="G135" s="38"/>
      <c r="H135" s="38"/>
      <c r="I135" s="38"/>
    </row>
    <row r="136" spans="1:9" ht="12.75">
      <c r="A136" s="34" t="s">
        <v>224</v>
      </c>
      <c r="B136" s="38"/>
      <c r="C136" s="83"/>
      <c r="D136" s="38"/>
      <c r="E136" s="38"/>
      <c r="F136" s="38"/>
      <c r="G136" s="38"/>
      <c r="H136" s="38"/>
      <c r="I136" s="38"/>
    </row>
    <row r="137" spans="1:9" ht="12.75">
      <c r="A137" s="34"/>
      <c r="B137" s="38"/>
      <c r="C137" s="83"/>
      <c r="D137" s="38"/>
      <c r="E137" s="38"/>
      <c r="F137" s="38"/>
      <c r="G137" s="38"/>
      <c r="H137" s="38"/>
      <c r="I137" s="38"/>
    </row>
    <row r="138" spans="1:9" ht="12.75">
      <c r="A138" s="34"/>
      <c r="B138" s="38"/>
      <c r="C138" s="83"/>
      <c r="D138" s="38"/>
      <c r="E138" s="38"/>
      <c r="F138" s="38"/>
      <c r="G138" s="38"/>
      <c r="H138" s="38"/>
      <c r="I138" s="38"/>
    </row>
    <row r="139" spans="1:9" ht="12.75">
      <c r="A139" s="34" t="s">
        <v>226</v>
      </c>
      <c r="B139" s="34">
        <v>700</v>
      </c>
      <c r="C139" s="83"/>
      <c r="D139" s="38"/>
      <c r="E139" s="38"/>
      <c r="F139" s="38"/>
      <c r="G139" s="38"/>
      <c r="H139" s="38">
        <f>E139</f>
        <v>0</v>
      </c>
      <c r="I139" s="38"/>
    </row>
    <row r="140" spans="1:9" ht="12.75">
      <c r="A140" s="34" t="s">
        <v>227</v>
      </c>
      <c r="B140" s="34">
        <v>710</v>
      </c>
      <c r="C140" s="84"/>
      <c r="D140" s="38"/>
      <c r="E140" s="38"/>
      <c r="F140" s="38"/>
      <c r="G140" s="38"/>
      <c r="H140" s="38">
        <f>E140</f>
        <v>0</v>
      </c>
      <c r="I140" s="38"/>
    </row>
    <row r="141" spans="1:9" ht="12.75">
      <c r="A141" s="34" t="s">
        <v>228</v>
      </c>
      <c r="B141" s="34">
        <v>720</v>
      </c>
      <c r="C141" s="84"/>
      <c r="D141" s="38"/>
      <c r="E141" s="38"/>
      <c r="F141" s="38"/>
      <c r="G141" s="38"/>
      <c r="H141" s="38">
        <f>E141</f>
        <v>0</v>
      </c>
      <c r="I141" s="38"/>
    </row>
    <row r="142" spans="1:9" ht="19.5">
      <c r="A142" s="35" t="s">
        <v>229</v>
      </c>
      <c r="B142" s="34">
        <v>800</v>
      </c>
      <c r="C142" s="83"/>
      <c r="D142" s="38"/>
      <c r="E142" s="38"/>
      <c r="F142" s="38"/>
      <c r="G142" s="38"/>
      <c r="H142" s="38"/>
      <c r="I142" s="38"/>
    </row>
    <row r="143" spans="1:9" ht="39">
      <c r="A143" s="35" t="s">
        <v>230</v>
      </c>
      <c r="B143" s="34">
        <v>810</v>
      </c>
      <c r="C143" s="83"/>
      <c r="D143" s="38"/>
      <c r="E143" s="38"/>
      <c r="F143" s="38"/>
      <c r="G143" s="38"/>
      <c r="H143" s="38"/>
      <c r="I143" s="38"/>
    </row>
    <row r="144" spans="1:9" ht="12.75">
      <c r="A144" s="34" t="s">
        <v>224</v>
      </c>
      <c r="B144" s="34"/>
      <c r="C144" s="83"/>
      <c r="D144" s="38"/>
      <c r="E144" s="38"/>
      <c r="F144" s="38"/>
      <c r="G144" s="38"/>
      <c r="H144" s="38"/>
      <c r="I144" s="38"/>
    </row>
    <row r="145" spans="1:9" ht="19.5">
      <c r="A145" s="35" t="s">
        <v>231</v>
      </c>
      <c r="B145" s="34">
        <v>811</v>
      </c>
      <c r="C145" s="83"/>
      <c r="D145" s="38"/>
      <c r="E145" s="38"/>
      <c r="F145" s="38"/>
      <c r="G145" s="38"/>
      <c r="H145" s="38"/>
      <c r="I145" s="38"/>
    </row>
    <row r="146" spans="1:9" ht="19.5">
      <c r="A146" s="35" t="s">
        <v>232</v>
      </c>
      <c r="B146" s="34">
        <v>812</v>
      </c>
      <c r="C146" s="83"/>
      <c r="D146" s="38"/>
      <c r="E146" s="38"/>
      <c r="F146" s="38"/>
      <c r="G146" s="38"/>
      <c r="H146" s="38"/>
      <c r="I146" s="38"/>
    </row>
    <row r="147" spans="1:9" ht="12.75">
      <c r="A147" s="34"/>
      <c r="B147" s="38"/>
      <c r="C147" s="83"/>
      <c r="D147" s="38"/>
      <c r="E147" s="38"/>
      <c r="F147" s="38"/>
      <c r="G147" s="38"/>
      <c r="H147" s="38"/>
      <c r="I147" s="38"/>
    </row>
    <row r="148" spans="1:9" ht="12.75">
      <c r="A148" s="34"/>
      <c r="B148" s="38"/>
      <c r="C148" s="83"/>
      <c r="D148" s="38"/>
      <c r="E148" s="38"/>
      <c r="F148" s="38"/>
      <c r="G148" s="38"/>
      <c r="H148" s="38"/>
      <c r="I148" s="38"/>
    </row>
    <row r="149" spans="1:9" ht="29.25">
      <c r="A149" s="35" t="s">
        <v>233</v>
      </c>
      <c r="B149" s="34">
        <v>820</v>
      </c>
      <c r="C149" s="83"/>
      <c r="D149" s="38"/>
      <c r="E149" s="38"/>
      <c r="F149" s="38"/>
      <c r="G149" s="38"/>
      <c r="H149" s="38"/>
      <c r="I149" s="38"/>
    </row>
    <row r="150" spans="1:9" ht="12.75">
      <c r="A150" s="34" t="s">
        <v>222</v>
      </c>
      <c r="B150" s="34"/>
      <c r="C150" s="83"/>
      <c r="D150" s="38"/>
      <c r="E150" s="38"/>
      <c r="F150" s="38"/>
      <c r="G150" s="38"/>
      <c r="H150" s="38"/>
      <c r="I150" s="38"/>
    </row>
    <row r="151" spans="1:9" ht="19.5">
      <c r="A151" s="35" t="s">
        <v>234</v>
      </c>
      <c r="B151" s="34">
        <v>821</v>
      </c>
      <c r="C151" s="83"/>
      <c r="D151" s="38"/>
      <c r="E151" s="38"/>
      <c r="F151" s="38"/>
      <c r="G151" s="38"/>
      <c r="H151" s="38"/>
      <c r="I151" s="38"/>
    </row>
    <row r="152" spans="1:9" ht="29.25">
      <c r="A152" s="35" t="s">
        <v>235</v>
      </c>
      <c r="B152" s="34">
        <v>822</v>
      </c>
      <c r="C152" s="83"/>
      <c r="D152" s="38"/>
      <c r="E152" s="38"/>
      <c r="F152" s="38"/>
      <c r="G152" s="38"/>
      <c r="H152" s="38"/>
      <c r="I152" s="38"/>
    </row>
    <row r="153" spans="1:2" ht="12.75">
      <c r="A153" s="79"/>
      <c r="B153" s="36"/>
    </row>
    <row r="154" spans="1:2" ht="12.75">
      <c r="A154" s="79"/>
      <c r="B154" s="36"/>
    </row>
    <row r="155" spans="1:2" ht="12.75">
      <c r="A155" s="79"/>
      <c r="B155" s="36"/>
    </row>
    <row r="156" spans="1:2" ht="12.75">
      <c r="A156" s="79"/>
      <c r="B156" s="36"/>
    </row>
    <row r="157" spans="1:9" ht="12.75">
      <c r="A157" s="329" t="s">
        <v>247</v>
      </c>
      <c r="B157" s="329"/>
      <c r="C157" s="329"/>
      <c r="E157" s="329" t="s">
        <v>240</v>
      </c>
      <c r="F157" s="329"/>
      <c r="G157" s="329"/>
      <c r="H157" s="329"/>
      <c r="I157" s="329"/>
    </row>
    <row r="158" spans="1:7" ht="12.75">
      <c r="A158" s="329" t="s">
        <v>246</v>
      </c>
      <c r="B158" s="329"/>
      <c r="C158" s="329"/>
      <c r="E158" s="36" t="s">
        <v>241</v>
      </c>
      <c r="F158" s="36"/>
      <c r="G158" s="36" t="s">
        <v>242</v>
      </c>
    </row>
    <row r="159" spans="1:9" ht="12.75">
      <c r="A159" s="36"/>
      <c r="E159" s="329" t="s">
        <v>245</v>
      </c>
      <c r="F159" s="329"/>
      <c r="G159" s="329"/>
      <c r="H159" s="329"/>
      <c r="I159" s="329"/>
    </row>
    <row r="160" spans="1:3" ht="12.75">
      <c r="A160" s="329" t="s">
        <v>248</v>
      </c>
      <c r="B160" s="329"/>
      <c r="C160" s="329"/>
    </row>
    <row r="161" spans="1:10" ht="12.75">
      <c r="A161" s="329" t="s">
        <v>250</v>
      </c>
      <c r="B161" s="329"/>
      <c r="C161" s="329"/>
      <c r="D161" s="351" t="s">
        <v>249</v>
      </c>
      <c r="E161" s="352"/>
      <c r="F161" s="352"/>
      <c r="G161" s="352"/>
      <c r="H161" s="352"/>
      <c r="I161" s="353"/>
      <c r="J161" s="81"/>
    </row>
    <row r="162" spans="4:9" ht="12.75">
      <c r="D162" s="346" t="s">
        <v>244</v>
      </c>
      <c r="E162" s="347"/>
      <c r="F162" s="347"/>
      <c r="G162" s="347"/>
      <c r="H162" s="347"/>
      <c r="I162" s="348"/>
    </row>
    <row r="163" spans="1:10" ht="12.75">
      <c r="A163" s="36" t="s">
        <v>239</v>
      </c>
      <c r="D163" s="343" t="s">
        <v>243</v>
      </c>
      <c r="E163" s="344"/>
      <c r="F163" s="344"/>
      <c r="G163" s="344"/>
      <c r="H163" s="344"/>
      <c r="I163" s="345"/>
      <c r="J163" s="40"/>
    </row>
  </sheetData>
  <sheetProtection/>
  <mergeCells count="74">
    <mergeCell ref="A2:G2"/>
    <mergeCell ref="A5:F5"/>
    <mergeCell ref="A6:E6"/>
    <mergeCell ref="A3:G3"/>
    <mergeCell ref="A4:F4"/>
    <mergeCell ref="D12:D14"/>
    <mergeCell ref="B12:B14"/>
    <mergeCell ref="A8:C8"/>
    <mergeCell ref="C12:C14"/>
    <mergeCell ref="A92:A93"/>
    <mergeCell ref="A106:A107"/>
    <mergeCell ref="D51:D52"/>
    <mergeCell ref="A109:A110"/>
    <mergeCell ref="B106:B107"/>
    <mergeCell ref="B109:B110"/>
    <mergeCell ref="C51:C52"/>
    <mergeCell ref="B51:B52"/>
    <mergeCell ref="A111:A112"/>
    <mergeCell ref="A12:A14"/>
    <mergeCell ref="A7:E7"/>
    <mergeCell ref="E113:E114"/>
    <mergeCell ref="D113:D114"/>
    <mergeCell ref="B113:B114"/>
    <mergeCell ref="A11:F11"/>
    <mergeCell ref="A50:G50"/>
    <mergeCell ref="E51:E52"/>
    <mergeCell ref="F51:G51"/>
    <mergeCell ref="A113:A114"/>
    <mergeCell ref="D111:D112"/>
    <mergeCell ref="F111:F112"/>
    <mergeCell ref="G106:G107"/>
    <mergeCell ref="G109:G110"/>
    <mergeCell ref="G111:G112"/>
    <mergeCell ref="D106:D107"/>
    <mergeCell ref="D109:D110"/>
    <mergeCell ref="C106:C107"/>
    <mergeCell ref="C109:C110"/>
    <mergeCell ref="D163:I163"/>
    <mergeCell ref="D162:I162"/>
    <mergeCell ref="A161:C161"/>
    <mergeCell ref="E122:H122"/>
    <mergeCell ref="A122:A124"/>
    <mergeCell ref="B122:B124"/>
    <mergeCell ref="C122:C124"/>
    <mergeCell ref="D122:D124"/>
    <mergeCell ref="E123:E124"/>
    <mergeCell ref="D161:I161"/>
    <mergeCell ref="I12:I14"/>
    <mergeCell ref="E12:H12"/>
    <mergeCell ref="H123:H124"/>
    <mergeCell ref="H13:H14"/>
    <mergeCell ref="G13:G14"/>
    <mergeCell ref="E13:E14"/>
    <mergeCell ref="F13:F14"/>
    <mergeCell ref="E106:E107"/>
    <mergeCell ref="E109:E110"/>
    <mergeCell ref="H51:I51"/>
    <mergeCell ref="C111:C112"/>
    <mergeCell ref="B111:B112"/>
    <mergeCell ref="I122:I124"/>
    <mergeCell ref="G123:G124"/>
    <mergeCell ref="F123:F124"/>
    <mergeCell ref="E111:E112"/>
    <mergeCell ref="F113:F114"/>
    <mergeCell ref="F106:F107"/>
    <mergeCell ref="F109:F110"/>
    <mergeCell ref="G113:G114"/>
    <mergeCell ref="A160:C160"/>
    <mergeCell ref="A157:C157"/>
    <mergeCell ref="A158:C158"/>
    <mergeCell ref="A121:G121"/>
    <mergeCell ref="E157:I157"/>
    <mergeCell ref="E159:I159"/>
    <mergeCell ref="C113:C11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165"/>
  <sheetViews>
    <sheetView zoomScale="120" zoomScaleNormal="120" zoomScalePageLayoutView="0" workbookViewId="0" topLeftCell="A124">
      <selection activeCell="H105" sqref="H105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434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D62+D65+D81+D83+D85+D87+D91</f>
        <v>1890256.07</v>
      </c>
      <c r="E61" s="117">
        <f>E62+E65+E81+E83+E87+E91</f>
        <v>1890256.07</v>
      </c>
      <c r="F61" s="117">
        <f>F62+F65+F81+F83+F91</f>
        <v>1405240.21</v>
      </c>
      <c r="G61" s="117">
        <f>G62+G65+G81+G83+G91</f>
        <v>1405240.21</v>
      </c>
      <c r="H61" s="118">
        <f>H65+H83+H87+H89+H85+H81</f>
        <v>372480.73</v>
      </c>
      <c r="I61" s="118">
        <f>I65+I83+I87+I81</f>
        <v>372480.73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580147.5700000001</v>
      </c>
      <c r="E62" s="196">
        <f>E63+E64</f>
        <v>580147.5700000001</v>
      </c>
      <c r="F62" s="185">
        <f>F63+F64</f>
        <v>467612.44</v>
      </c>
      <c r="G62" s="162">
        <f>G63+G64</f>
        <v>467612.44</v>
      </c>
      <c r="H62" s="163">
        <f>D62-G62</f>
        <v>112535.13000000006</v>
      </c>
      <c r="I62" s="163">
        <f>E62-G62</f>
        <v>112535.13000000006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445797</v>
      </c>
      <c r="E63" s="177">
        <v>445797</v>
      </c>
      <c r="F63" s="181">
        <v>362396.36</v>
      </c>
      <c r="G63" s="120">
        <f>F63</f>
        <v>362396.36</v>
      </c>
      <c r="H63" s="121">
        <f>D63-G63</f>
        <v>83400.64000000001</v>
      </c>
      <c r="I63" s="121">
        <f>E63-G63</f>
        <v>83400.64000000001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105216.08</v>
      </c>
      <c r="G64" s="120">
        <f>F64</f>
        <v>105216.08</v>
      </c>
      <c r="H64" s="121">
        <f>D64-G64</f>
        <v>29134.490000000005</v>
      </c>
      <c r="I64" s="121">
        <f>E64-G64</f>
        <v>29134.490000000005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1292013.5</v>
      </c>
      <c r="E65" s="117">
        <f>D65</f>
        <v>1292013.5</v>
      </c>
      <c r="F65" s="182">
        <f>F66</f>
        <v>937627.77</v>
      </c>
      <c r="G65" s="117">
        <f aca="true" t="shared" si="3" ref="G65:G72">F65</f>
        <v>937627.77</v>
      </c>
      <c r="H65" s="118">
        <f>E65-F65</f>
        <v>354385.73</v>
      </c>
      <c r="I65" s="118">
        <f>D65-G65</f>
        <v>354385.73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D67+D68+D69+D71+D74+D76+D70+D73+D72</f>
        <v>1292013.5</v>
      </c>
      <c r="E66" s="124">
        <f aca="true" t="shared" si="4" ref="E66:E84">D66</f>
        <v>1292013.5</v>
      </c>
      <c r="F66" s="186">
        <f>F67+F68+F69+F70+F71+F72+F73+F74+F76</f>
        <v>937627.77</v>
      </c>
      <c r="G66" s="124">
        <f t="shared" si="3"/>
        <v>937627.77</v>
      </c>
      <c r="H66" s="125">
        <f>D66-F66</f>
        <v>354385.73</v>
      </c>
      <c r="I66" s="125">
        <f>E66-G66</f>
        <v>354385.73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790232</v>
      </c>
      <c r="E67" s="177">
        <f>D67</f>
        <v>790232</v>
      </c>
      <c r="F67" s="137">
        <v>636446.3</v>
      </c>
      <c r="G67" s="120">
        <f t="shared" si="3"/>
        <v>636446.3</v>
      </c>
      <c r="H67" s="121">
        <f aca="true" t="shared" si="5" ref="H67:H75">D67-G67</f>
        <v>153785.69999999995</v>
      </c>
      <c r="I67" s="121">
        <f aca="true" t="shared" si="6" ref="I67:I75">E67-G67</f>
        <v>153785.69999999995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233819</v>
      </c>
      <c r="E68" s="177">
        <f>D68</f>
        <v>233819</v>
      </c>
      <c r="F68" s="137">
        <v>177578.22</v>
      </c>
      <c r="G68" s="120">
        <f t="shared" si="3"/>
        <v>177578.22</v>
      </c>
      <c r="H68" s="121">
        <f t="shared" si="5"/>
        <v>56240.78</v>
      </c>
      <c r="I68" s="121">
        <f t="shared" si="6"/>
        <v>56240.78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>D69</f>
        <v>71213</v>
      </c>
      <c r="F69" s="182">
        <v>20116.1</v>
      </c>
      <c r="G69" s="117">
        <f t="shared" si="3"/>
        <v>20116.1</v>
      </c>
      <c r="H69" s="118">
        <f t="shared" si="5"/>
        <v>51096.9</v>
      </c>
      <c r="I69" s="118">
        <f t="shared" si="6"/>
        <v>51096.9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4"/>
        <v>0</v>
      </c>
      <c r="F70" s="184">
        <v>0</v>
      </c>
      <c r="G70" s="120">
        <f t="shared" si="3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101840.5</v>
      </c>
      <c r="E71" s="177">
        <f>D71</f>
        <v>101840.5</v>
      </c>
      <c r="F71" s="181">
        <v>24900</v>
      </c>
      <c r="G71" s="120">
        <f t="shared" si="3"/>
        <v>24900</v>
      </c>
      <c r="H71" s="121">
        <f t="shared" si="5"/>
        <v>76940.5</v>
      </c>
      <c r="I71" s="121">
        <f t="shared" si="6"/>
        <v>76940.5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4"/>
        <v>0</v>
      </c>
      <c r="F72" s="181">
        <v>0</v>
      </c>
      <c r="G72" s="120">
        <f t="shared" si="3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252" t="s">
        <v>96</v>
      </c>
      <c r="B73" s="111">
        <v>200</v>
      </c>
      <c r="C73" s="250" t="s">
        <v>411</v>
      </c>
      <c r="D73" s="120">
        <v>0</v>
      </c>
      <c r="E73" s="177">
        <f t="shared" si="4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>D74</f>
        <v>51700</v>
      </c>
      <c r="F74" s="183">
        <v>51619.5</v>
      </c>
      <c r="G74" s="120">
        <f>F74</f>
        <v>51619.5</v>
      </c>
      <c r="H74" s="121">
        <f t="shared" si="5"/>
        <v>80.5</v>
      </c>
      <c r="I74" s="121">
        <f t="shared" si="6"/>
        <v>80.5</v>
      </c>
      <c r="J74" s="88"/>
      <c r="K74" s="88"/>
      <c r="L74" s="88"/>
      <c r="M74" s="88"/>
    </row>
    <row r="75" spans="1:13" ht="12.75">
      <c r="A75" s="252" t="s">
        <v>435</v>
      </c>
      <c r="B75" s="111">
        <v>200</v>
      </c>
      <c r="C75" s="250" t="s">
        <v>436</v>
      </c>
      <c r="D75" s="120">
        <v>766000</v>
      </c>
      <c r="E75" s="177">
        <f>D75</f>
        <v>766000</v>
      </c>
      <c r="F75" s="183">
        <v>754635.04</v>
      </c>
      <c r="G75" s="120">
        <f>F75</f>
        <v>754635.04</v>
      </c>
      <c r="H75" s="121">
        <f t="shared" si="5"/>
        <v>11364.959999999963</v>
      </c>
      <c r="I75" s="121">
        <f t="shared" si="6"/>
        <v>11364.959999999963</v>
      </c>
      <c r="J75" s="88"/>
      <c r="K75" s="88"/>
      <c r="L75" s="88"/>
      <c r="M75" s="88"/>
    </row>
    <row r="76" spans="1:13" s="232" customFormat="1" ht="12.75">
      <c r="A76" s="224" t="s">
        <v>267</v>
      </c>
      <c r="B76" s="225">
        <v>200</v>
      </c>
      <c r="C76" s="226" t="s">
        <v>330</v>
      </c>
      <c r="D76" s="227">
        <f>D78+D79+D80+D77</f>
        <v>43209</v>
      </c>
      <c r="E76" s="228">
        <f>E77+E78+E79+E80</f>
        <v>43209</v>
      </c>
      <c r="F76" s="229">
        <f>F78+F79+F80+F77</f>
        <v>26967.65</v>
      </c>
      <c r="G76" s="228">
        <f>G78+G79+G80+G77</f>
        <v>26967.65</v>
      </c>
      <c r="H76" s="230">
        <f>H77+H78+H79+H80</f>
        <v>16241.349999999999</v>
      </c>
      <c r="I76" s="230">
        <f aca="true" t="shared" si="7" ref="I76:I87">H76</f>
        <v>16241.349999999999</v>
      </c>
      <c r="J76" s="231"/>
      <c r="K76" s="231"/>
      <c r="L76" s="231"/>
      <c r="M76" s="231"/>
    </row>
    <row r="77" spans="1:13" ht="12.75">
      <c r="A77" s="119" t="s">
        <v>328</v>
      </c>
      <c r="B77" s="111">
        <v>200</v>
      </c>
      <c r="C77" s="111" t="s">
        <v>356</v>
      </c>
      <c r="D77" s="177">
        <v>0</v>
      </c>
      <c r="E77" s="120">
        <f t="shared" si="4"/>
        <v>0</v>
      </c>
      <c r="F77" s="181">
        <v>0</v>
      </c>
      <c r="G77" s="120">
        <v>0</v>
      </c>
      <c r="H77" s="121">
        <f>D77-F77</f>
        <v>0</v>
      </c>
      <c r="I77" s="121">
        <f t="shared" si="7"/>
        <v>0</v>
      </c>
      <c r="J77" s="88"/>
      <c r="K77" s="88"/>
      <c r="L77" s="88"/>
      <c r="M77" s="88"/>
    </row>
    <row r="78" spans="1:13" ht="12.75">
      <c r="A78" s="119" t="s">
        <v>269</v>
      </c>
      <c r="B78" s="111">
        <v>200</v>
      </c>
      <c r="C78" s="111" t="s">
        <v>357</v>
      </c>
      <c r="D78" s="177">
        <v>30670</v>
      </c>
      <c r="E78" s="120">
        <f>D78</f>
        <v>30670</v>
      </c>
      <c r="F78" s="183">
        <v>26967.65</v>
      </c>
      <c r="G78" s="120">
        <f>F78</f>
        <v>26967.65</v>
      </c>
      <c r="H78" s="121">
        <f>E78-F78</f>
        <v>3702.3499999999985</v>
      </c>
      <c r="I78" s="121">
        <f t="shared" si="7"/>
        <v>3702.3499999999985</v>
      </c>
      <c r="J78" s="88"/>
      <c r="K78" s="88"/>
      <c r="L78" s="88"/>
      <c r="M78" s="88"/>
    </row>
    <row r="79" spans="1:13" ht="12.75">
      <c r="A79" s="119" t="s">
        <v>270</v>
      </c>
      <c r="B79" s="111">
        <v>200</v>
      </c>
      <c r="C79" s="111" t="s">
        <v>358</v>
      </c>
      <c r="D79" s="177">
        <v>5000</v>
      </c>
      <c r="E79" s="120">
        <f>D79</f>
        <v>5000</v>
      </c>
      <c r="F79" s="137">
        <v>0</v>
      </c>
      <c r="G79" s="120">
        <f>F79</f>
        <v>0</v>
      </c>
      <c r="H79" s="121">
        <f>E79-F79</f>
        <v>5000</v>
      </c>
      <c r="I79" s="121">
        <f t="shared" si="7"/>
        <v>5000</v>
      </c>
      <c r="J79" s="88"/>
      <c r="K79" s="88"/>
      <c r="L79" s="88"/>
      <c r="M79" s="88"/>
    </row>
    <row r="80" spans="1:13" ht="12.75">
      <c r="A80" s="119" t="s">
        <v>324</v>
      </c>
      <c r="B80" s="111">
        <v>200</v>
      </c>
      <c r="C80" s="111" t="s">
        <v>359</v>
      </c>
      <c r="D80" s="177">
        <v>7539</v>
      </c>
      <c r="E80" s="120">
        <f>D80</f>
        <v>7539</v>
      </c>
      <c r="F80" s="183">
        <v>0</v>
      </c>
      <c r="G80" s="120">
        <f>F80</f>
        <v>0</v>
      </c>
      <c r="H80" s="121">
        <f aca="true" t="shared" si="8" ref="H80:I82">D80-F80</f>
        <v>7539</v>
      </c>
      <c r="I80" s="121">
        <f t="shared" si="8"/>
        <v>7539</v>
      </c>
      <c r="J80" s="88"/>
      <c r="K80" s="88"/>
      <c r="L80" s="88"/>
      <c r="M80" s="88"/>
    </row>
    <row r="81" spans="1:158" s="209" customFormat="1" ht="12.75">
      <c r="A81" s="159" t="s">
        <v>74</v>
      </c>
      <c r="B81" s="171">
        <v>200</v>
      </c>
      <c r="C81" s="171" t="s">
        <v>373</v>
      </c>
      <c r="D81" s="196">
        <f>D82</f>
        <v>4046</v>
      </c>
      <c r="E81" s="162">
        <f t="shared" si="4"/>
        <v>4046</v>
      </c>
      <c r="F81" s="216">
        <f>F82</f>
        <v>0</v>
      </c>
      <c r="G81" s="162">
        <f>G82</f>
        <v>0</v>
      </c>
      <c r="H81" s="163">
        <f t="shared" si="8"/>
        <v>4046</v>
      </c>
      <c r="I81" s="163">
        <f t="shared" si="8"/>
        <v>4046</v>
      </c>
      <c r="J81" s="210"/>
      <c r="K81" s="210"/>
      <c r="L81" s="210"/>
      <c r="M81" s="210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</row>
    <row r="82" spans="1:13" s="211" customFormat="1" ht="12.75">
      <c r="A82" s="217" t="s">
        <v>374</v>
      </c>
      <c r="B82" s="212">
        <v>200</v>
      </c>
      <c r="C82" s="212" t="s">
        <v>372</v>
      </c>
      <c r="D82" s="213">
        <v>4046</v>
      </c>
      <c r="E82" s="214">
        <f t="shared" si="4"/>
        <v>4046</v>
      </c>
      <c r="F82" s="215">
        <v>0</v>
      </c>
      <c r="G82" s="214">
        <f>F82</f>
        <v>0</v>
      </c>
      <c r="H82" s="218">
        <f t="shared" si="8"/>
        <v>4046</v>
      </c>
      <c r="I82" s="218">
        <f t="shared" si="8"/>
        <v>4046</v>
      </c>
      <c r="J82" s="210"/>
      <c r="K82" s="210"/>
      <c r="L82" s="210"/>
      <c r="M82" s="210"/>
    </row>
    <row r="83" spans="1:13" ht="13.5" customHeight="1">
      <c r="A83" s="159" t="s">
        <v>74</v>
      </c>
      <c r="B83" s="160">
        <v>200</v>
      </c>
      <c r="C83" s="171" t="s">
        <v>331</v>
      </c>
      <c r="D83" s="196">
        <f>D84</f>
        <v>4049</v>
      </c>
      <c r="E83" s="162">
        <f t="shared" si="4"/>
        <v>4049</v>
      </c>
      <c r="F83" s="185">
        <f>F84</f>
        <v>0</v>
      </c>
      <c r="G83" s="162">
        <f>G84</f>
        <v>0</v>
      </c>
      <c r="H83" s="163">
        <f>D83-F83</f>
        <v>4049</v>
      </c>
      <c r="I83" s="163">
        <f t="shared" si="7"/>
        <v>4049</v>
      </c>
      <c r="J83" s="88"/>
      <c r="K83" s="88"/>
      <c r="L83" s="88"/>
      <c r="M83" s="88"/>
    </row>
    <row r="84" spans="1:13" ht="12.75" customHeight="1">
      <c r="A84" s="147" t="s">
        <v>306</v>
      </c>
      <c r="B84" s="111">
        <v>200</v>
      </c>
      <c r="C84" s="111" t="s">
        <v>360</v>
      </c>
      <c r="D84" s="177">
        <v>4049</v>
      </c>
      <c r="E84" s="120">
        <f t="shared" si="4"/>
        <v>4049</v>
      </c>
      <c r="F84" s="137">
        <v>0</v>
      </c>
      <c r="G84" s="120">
        <f>F84</f>
        <v>0</v>
      </c>
      <c r="H84" s="121">
        <f>D84-F84</f>
        <v>4049</v>
      </c>
      <c r="I84" s="121">
        <f t="shared" si="7"/>
        <v>4049</v>
      </c>
      <c r="J84" s="88"/>
      <c r="K84" s="88"/>
      <c r="L84" s="88"/>
      <c r="M84" s="88"/>
    </row>
    <row r="85" spans="1:13" ht="27.75" customHeight="1">
      <c r="A85" s="195" t="s">
        <v>382</v>
      </c>
      <c r="B85" s="171">
        <v>200</v>
      </c>
      <c r="C85" s="171" t="s">
        <v>375</v>
      </c>
      <c r="D85" s="196">
        <f>D86</f>
        <v>0</v>
      </c>
      <c r="E85" s="162">
        <f>D86</f>
        <v>0</v>
      </c>
      <c r="F85" s="185">
        <f>F86</f>
        <v>0</v>
      </c>
      <c r="G85" s="162">
        <f>G86</f>
        <v>0</v>
      </c>
      <c r="H85" s="163">
        <f>D85-F85</f>
        <v>0</v>
      </c>
      <c r="I85" s="163">
        <f t="shared" si="7"/>
        <v>0</v>
      </c>
      <c r="J85" s="88"/>
      <c r="K85" s="88"/>
      <c r="L85" s="88"/>
      <c r="M85" s="88"/>
    </row>
    <row r="86" spans="1:13" ht="23.25" customHeight="1">
      <c r="A86" s="147" t="s">
        <v>383</v>
      </c>
      <c r="B86" s="111">
        <v>200</v>
      </c>
      <c r="C86" s="111" t="s">
        <v>384</v>
      </c>
      <c r="D86" s="177">
        <v>0</v>
      </c>
      <c r="E86" s="120">
        <f>D86</f>
        <v>0</v>
      </c>
      <c r="F86" s="181">
        <v>0</v>
      </c>
      <c r="G86" s="120">
        <f>F86</f>
        <v>0</v>
      </c>
      <c r="H86" s="121">
        <f>D86-F86</f>
        <v>0</v>
      </c>
      <c r="I86" s="121">
        <f t="shared" si="7"/>
        <v>0</v>
      </c>
      <c r="J86" s="88"/>
      <c r="K86" s="88"/>
      <c r="L86" s="88"/>
      <c r="M86" s="88"/>
    </row>
    <row r="87" spans="1:13" ht="15" customHeight="1">
      <c r="A87" s="159" t="s">
        <v>313</v>
      </c>
      <c r="B87" s="160">
        <v>200</v>
      </c>
      <c r="C87" s="171" t="s">
        <v>332</v>
      </c>
      <c r="D87" s="196">
        <f>D88</f>
        <v>10000</v>
      </c>
      <c r="E87" s="162">
        <f>E88</f>
        <v>10000</v>
      </c>
      <c r="F87" s="185">
        <f>F88</f>
        <v>0</v>
      </c>
      <c r="G87" s="162">
        <f>G88</f>
        <v>0</v>
      </c>
      <c r="H87" s="163">
        <f>E87-F87</f>
        <v>10000</v>
      </c>
      <c r="I87" s="163">
        <f t="shared" si="7"/>
        <v>10000</v>
      </c>
      <c r="J87" s="88"/>
      <c r="K87" s="88"/>
      <c r="L87" s="88"/>
      <c r="M87" s="88"/>
    </row>
    <row r="88" spans="1:13" ht="15.75" customHeight="1">
      <c r="A88" s="147" t="s">
        <v>38</v>
      </c>
      <c r="B88" s="111">
        <v>200</v>
      </c>
      <c r="C88" s="111" t="s">
        <v>361</v>
      </c>
      <c r="D88" s="177">
        <v>10000</v>
      </c>
      <c r="E88" s="120">
        <f>D88</f>
        <v>10000</v>
      </c>
      <c r="F88" s="181">
        <v>0</v>
      </c>
      <c r="G88" s="120">
        <f>F88</f>
        <v>0</v>
      </c>
      <c r="H88" s="121">
        <f>D88-F88</f>
        <v>10000</v>
      </c>
      <c r="I88" s="121">
        <f>E88-G88</f>
        <v>10000</v>
      </c>
      <c r="J88" s="88"/>
      <c r="K88" s="88"/>
      <c r="L88" s="88"/>
      <c r="M88" s="88"/>
    </row>
    <row r="89" spans="1:13" ht="24.75" customHeight="1">
      <c r="A89" s="195" t="s">
        <v>369</v>
      </c>
      <c r="B89" s="160">
        <v>200</v>
      </c>
      <c r="C89" s="171" t="s">
        <v>333</v>
      </c>
      <c r="D89" s="196">
        <f>D90</f>
        <v>0</v>
      </c>
      <c r="E89" s="162">
        <f>E90</f>
        <v>0</v>
      </c>
      <c r="F89" s="185">
        <f>F90+F91</f>
        <v>0</v>
      </c>
      <c r="G89" s="162">
        <f>G90+G91</f>
        <v>0</v>
      </c>
      <c r="H89" s="163">
        <f>H90</f>
        <v>0</v>
      </c>
      <c r="I89" s="163">
        <f>I90</f>
        <v>0</v>
      </c>
      <c r="J89" s="88"/>
      <c r="K89" s="88"/>
      <c r="L89" s="88"/>
      <c r="M89" s="88"/>
    </row>
    <row r="90" spans="1:13" ht="12.75">
      <c r="A90" s="119" t="s">
        <v>94</v>
      </c>
      <c r="B90" s="111">
        <v>200</v>
      </c>
      <c r="C90" s="111" t="s">
        <v>362</v>
      </c>
      <c r="D90" s="177">
        <v>0</v>
      </c>
      <c r="E90" s="120">
        <f>D90</f>
        <v>0</v>
      </c>
      <c r="F90" s="137">
        <v>0</v>
      </c>
      <c r="G90" s="120">
        <f>F90</f>
        <v>0</v>
      </c>
      <c r="H90" s="121">
        <f>D90-F90</f>
        <v>0</v>
      </c>
      <c r="I90" s="121">
        <f>E90-G90</f>
        <v>0</v>
      </c>
      <c r="J90" s="88"/>
      <c r="K90" s="88"/>
      <c r="L90" s="88"/>
      <c r="M90" s="88"/>
    </row>
    <row r="91" spans="1:13" s="232" customFormat="1" ht="12.75">
      <c r="A91" s="233" t="s">
        <v>389</v>
      </c>
      <c r="B91" s="225">
        <v>200</v>
      </c>
      <c r="C91" s="251" t="s">
        <v>410</v>
      </c>
      <c r="D91" s="234">
        <v>0</v>
      </c>
      <c r="E91" s="235">
        <v>0</v>
      </c>
      <c r="F91" s="236">
        <v>0</v>
      </c>
      <c r="G91" s="235">
        <v>0</v>
      </c>
      <c r="H91" s="237">
        <f>D91-F91</f>
        <v>0</v>
      </c>
      <c r="I91" s="237">
        <f>E91-G91</f>
        <v>0</v>
      </c>
      <c r="J91" s="231"/>
      <c r="K91" s="231"/>
      <c r="L91" s="231"/>
      <c r="M91" s="231"/>
    </row>
    <row r="92" spans="1:13" ht="12.75">
      <c r="A92" s="114" t="s">
        <v>98</v>
      </c>
      <c r="B92" s="115">
        <v>200</v>
      </c>
      <c r="C92" s="122" t="s">
        <v>260</v>
      </c>
      <c r="D92" s="197">
        <f>D93</f>
        <v>248539</v>
      </c>
      <c r="E92" s="117">
        <f>E93</f>
        <v>248539</v>
      </c>
      <c r="F92" s="182">
        <f>F93</f>
        <v>203120.33000000002</v>
      </c>
      <c r="G92" s="117">
        <f>G93</f>
        <v>203120.33000000002</v>
      </c>
      <c r="H92" s="118">
        <f>D92-G92</f>
        <v>45418.669999999984</v>
      </c>
      <c r="I92" s="118">
        <f>E92-G92</f>
        <v>45418.669999999984</v>
      </c>
      <c r="J92" s="88"/>
      <c r="K92" s="88"/>
      <c r="L92" s="88"/>
      <c r="M92" s="88"/>
    </row>
    <row r="93" spans="1:13" ht="12.75">
      <c r="A93" s="114" t="s">
        <v>56</v>
      </c>
      <c r="B93" s="115" t="s">
        <v>21</v>
      </c>
      <c r="C93" s="123" t="s">
        <v>260</v>
      </c>
      <c r="D93" s="200">
        <f>D94+D95+D96</f>
        <v>248539</v>
      </c>
      <c r="E93" s="124">
        <f>D93</f>
        <v>248539</v>
      </c>
      <c r="F93" s="186">
        <f>F94+F95+F96</f>
        <v>203120.33000000002</v>
      </c>
      <c r="G93" s="124">
        <f>G94+G95+G96</f>
        <v>203120.33000000002</v>
      </c>
      <c r="H93" s="125">
        <f>D93-G93</f>
        <v>45418.669999999984</v>
      </c>
      <c r="I93" s="125">
        <f>E93-G93</f>
        <v>45418.669999999984</v>
      </c>
      <c r="J93" s="88"/>
      <c r="K93" s="88"/>
      <c r="L93" s="88"/>
      <c r="M93" s="88"/>
    </row>
    <row r="94" spans="1:13" ht="12.75">
      <c r="A94" s="119" t="s">
        <v>91</v>
      </c>
      <c r="B94" s="111" t="s">
        <v>21</v>
      </c>
      <c r="C94" s="126" t="s">
        <v>363</v>
      </c>
      <c r="D94" s="177">
        <v>184023</v>
      </c>
      <c r="E94" s="120">
        <f>D94</f>
        <v>184023</v>
      </c>
      <c r="F94" s="183">
        <v>158041.64</v>
      </c>
      <c r="G94" s="120">
        <f>F94</f>
        <v>158041.64</v>
      </c>
      <c r="H94" s="121">
        <f>D94-G94</f>
        <v>25981.359999999986</v>
      </c>
      <c r="I94" s="121">
        <f>E94-G94</f>
        <v>25981.359999999986</v>
      </c>
      <c r="J94" s="88"/>
      <c r="K94" s="88"/>
      <c r="L94" s="88"/>
      <c r="M94" s="88"/>
    </row>
    <row r="95" spans="1:13" ht="12.75">
      <c r="A95" s="119" t="s">
        <v>106</v>
      </c>
      <c r="B95" s="111" t="s">
        <v>21</v>
      </c>
      <c r="C95" s="126" t="s">
        <v>364</v>
      </c>
      <c r="D95" s="177">
        <v>54366</v>
      </c>
      <c r="E95" s="120">
        <f>D95</f>
        <v>54366</v>
      </c>
      <c r="F95" s="183">
        <v>45078.69</v>
      </c>
      <c r="G95" s="120">
        <f>F95</f>
        <v>45078.69</v>
      </c>
      <c r="H95" s="121">
        <f>D95-G95</f>
        <v>9287.309999999998</v>
      </c>
      <c r="I95" s="121">
        <f>E95-G95</f>
        <v>9287.309999999998</v>
      </c>
      <c r="J95" s="88"/>
      <c r="K95" s="88"/>
      <c r="L95" s="88"/>
      <c r="M95" s="88"/>
    </row>
    <row r="96" spans="1:13" ht="13.5" customHeight="1">
      <c r="A96" s="119" t="s">
        <v>96</v>
      </c>
      <c r="B96" s="111" t="s">
        <v>21</v>
      </c>
      <c r="C96" s="126" t="s">
        <v>365</v>
      </c>
      <c r="D96" s="177">
        <v>10150</v>
      </c>
      <c r="E96" s="120">
        <f>D96</f>
        <v>10150</v>
      </c>
      <c r="F96" s="137">
        <v>0</v>
      </c>
      <c r="G96" s="120">
        <f>F96</f>
        <v>0</v>
      </c>
      <c r="H96" s="121">
        <f>D96-G96</f>
        <v>10150</v>
      </c>
      <c r="I96" s="121">
        <f>E96-G96</f>
        <v>10150</v>
      </c>
      <c r="J96" s="88"/>
      <c r="K96" s="88"/>
      <c r="L96" s="88"/>
      <c r="M96" s="88"/>
    </row>
    <row r="97" spans="1:13" ht="12.75">
      <c r="A97" s="159" t="s">
        <v>314</v>
      </c>
      <c r="B97" s="160">
        <v>200</v>
      </c>
      <c r="C97" s="171" t="s">
        <v>315</v>
      </c>
      <c r="D97" s="162">
        <v>7200</v>
      </c>
      <c r="E97" s="162">
        <v>7200</v>
      </c>
      <c r="F97" s="187">
        <f>F98</f>
        <v>6000</v>
      </c>
      <c r="G97" s="162">
        <f>G98</f>
        <v>6000</v>
      </c>
      <c r="H97" s="163">
        <f>D97-F97</f>
        <v>1200</v>
      </c>
      <c r="I97" s="163">
        <f>H97</f>
        <v>1200</v>
      </c>
      <c r="J97" s="88"/>
      <c r="K97" s="88"/>
      <c r="L97" s="88"/>
      <c r="M97" s="88"/>
    </row>
    <row r="98" spans="1:13" ht="12.75">
      <c r="A98" s="252" t="s">
        <v>433</v>
      </c>
      <c r="B98" s="111">
        <v>200</v>
      </c>
      <c r="C98" s="248" t="s">
        <v>426</v>
      </c>
      <c r="D98" s="177">
        <v>7200</v>
      </c>
      <c r="E98" s="120">
        <f>D98</f>
        <v>7200</v>
      </c>
      <c r="F98" s="137">
        <v>6000</v>
      </c>
      <c r="G98" s="120">
        <f>F98</f>
        <v>6000</v>
      </c>
      <c r="H98" s="121">
        <f>D98-F98</f>
        <v>1200</v>
      </c>
      <c r="I98" s="121">
        <f>H98</f>
        <v>1200</v>
      </c>
      <c r="J98" s="88"/>
      <c r="K98" s="88"/>
      <c r="L98" s="88"/>
      <c r="M98" s="88"/>
    </row>
    <row r="99" spans="1:13" s="246" customFormat="1" ht="12.75">
      <c r="A99" s="238" t="s">
        <v>394</v>
      </c>
      <c r="B99" s="239">
        <v>200</v>
      </c>
      <c r="C99" s="240" t="s">
        <v>395</v>
      </c>
      <c r="D99" s="241">
        <f>D100</f>
        <v>29249485</v>
      </c>
      <c r="E99" s="242">
        <f>D99</f>
        <v>29249485</v>
      </c>
      <c r="F99" s="243">
        <f>F100</f>
        <v>0</v>
      </c>
      <c r="G99" s="242">
        <f>F99</f>
        <v>0</v>
      </c>
      <c r="H99" s="244">
        <f>E99</f>
        <v>29249485</v>
      </c>
      <c r="I99" s="244">
        <f>H99</f>
        <v>29249485</v>
      </c>
      <c r="J99" s="245"/>
      <c r="K99" s="245"/>
      <c r="L99" s="245"/>
      <c r="M99" s="245"/>
    </row>
    <row r="100" spans="1:13" ht="22.5">
      <c r="A100" s="263" t="s">
        <v>422</v>
      </c>
      <c r="B100" s="111">
        <v>200</v>
      </c>
      <c r="C100" s="248" t="s">
        <v>421</v>
      </c>
      <c r="D100" s="177">
        <v>29249485</v>
      </c>
      <c r="E100" s="120">
        <v>29249485</v>
      </c>
      <c r="F100" s="137">
        <v>0</v>
      </c>
      <c r="G100" s="120">
        <f>F100</f>
        <v>0</v>
      </c>
      <c r="H100" s="121">
        <f>H99</f>
        <v>29249485</v>
      </c>
      <c r="I100" s="121">
        <f>I99</f>
        <v>29249485</v>
      </c>
      <c r="J100" s="88"/>
      <c r="K100" s="88"/>
      <c r="L100" s="88"/>
      <c r="M100" s="88"/>
    </row>
    <row r="101" spans="1:13" ht="12.75">
      <c r="A101" s="114" t="s">
        <v>112</v>
      </c>
      <c r="B101" s="115">
        <v>200</v>
      </c>
      <c r="C101" s="116" t="s">
        <v>261</v>
      </c>
      <c r="D101" s="197">
        <f>D102</f>
        <v>277603</v>
      </c>
      <c r="E101" s="117">
        <f>E103</f>
        <v>277603</v>
      </c>
      <c r="F101" s="180">
        <f>F103</f>
        <v>174676.83000000002</v>
      </c>
      <c r="G101" s="117">
        <f>G102</f>
        <v>174676.83000000002</v>
      </c>
      <c r="H101" s="118">
        <f>D101-F101</f>
        <v>102926.16999999998</v>
      </c>
      <c r="I101" s="118">
        <f>D101-F101</f>
        <v>102926.16999999998</v>
      </c>
      <c r="J101" s="88"/>
      <c r="K101" s="88"/>
      <c r="L101" s="88"/>
      <c r="M101" s="88"/>
    </row>
    <row r="102" spans="1:13" ht="12.75">
      <c r="A102" s="128" t="s">
        <v>265</v>
      </c>
      <c r="B102" s="129">
        <v>200</v>
      </c>
      <c r="C102" s="130" t="s">
        <v>334</v>
      </c>
      <c r="D102" s="194">
        <f>D103</f>
        <v>277603</v>
      </c>
      <c r="E102" s="131">
        <f>E101</f>
        <v>277603</v>
      </c>
      <c r="F102" s="188">
        <f>F103</f>
        <v>174676.83000000002</v>
      </c>
      <c r="G102" s="131">
        <f>G103</f>
        <v>174676.83000000002</v>
      </c>
      <c r="H102" s="118">
        <f>D102-F102</f>
        <v>102926.16999999998</v>
      </c>
      <c r="I102" s="118">
        <f>H102</f>
        <v>102926.16999999998</v>
      </c>
      <c r="J102" s="88"/>
      <c r="K102" s="88"/>
      <c r="L102" s="88"/>
      <c r="M102" s="88"/>
    </row>
    <row r="103" spans="1:13" ht="12.75">
      <c r="A103" s="128" t="s">
        <v>70</v>
      </c>
      <c r="B103" s="129" t="s">
        <v>21</v>
      </c>
      <c r="C103" s="130" t="s">
        <v>335</v>
      </c>
      <c r="D103" s="194">
        <f>D105+D107+D104+D108+D109+D106</f>
        <v>277603</v>
      </c>
      <c r="E103" s="131">
        <f>E105+E107+E104+E108+E109</f>
        <v>277603</v>
      </c>
      <c r="F103" s="188">
        <f>F105+F107+F104+F108+F109+F106</f>
        <v>174676.83000000002</v>
      </c>
      <c r="G103" s="131">
        <f>G105+G107+G104+G108+G109</f>
        <v>174676.83000000002</v>
      </c>
      <c r="H103" s="118">
        <f>D103-F103</f>
        <v>102926.16999999998</v>
      </c>
      <c r="I103" s="118">
        <f>H103</f>
        <v>102926.16999999998</v>
      </c>
      <c r="J103" s="88"/>
      <c r="K103" s="88"/>
      <c r="L103" s="88"/>
      <c r="M103" s="88"/>
    </row>
    <row r="104" spans="1:13" ht="12.75">
      <c r="A104" s="91" t="s">
        <v>114</v>
      </c>
      <c r="B104" s="100">
        <v>200</v>
      </c>
      <c r="C104" s="249" t="s">
        <v>406</v>
      </c>
      <c r="D104" s="177">
        <v>65213</v>
      </c>
      <c r="E104" s="120">
        <f>D104</f>
        <v>65213</v>
      </c>
      <c r="F104" s="137">
        <v>23716.38</v>
      </c>
      <c r="G104" s="120">
        <f aca="true" t="shared" si="9" ref="G104:G109">F104</f>
        <v>23716.38</v>
      </c>
      <c r="H104" s="121">
        <f aca="true" t="shared" si="10" ref="H104:H109">D104-G104</f>
        <v>41496.619999999995</v>
      </c>
      <c r="I104" s="121">
        <f>E104-G104</f>
        <v>41496.619999999995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424</v>
      </c>
      <c r="D105" s="177">
        <v>77500</v>
      </c>
      <c r="E105" s="120">
        <v>77500</v>
      </c>
      <c r="F105" s="183">
        <v>63650</v>
      </c>
      <c r="G105" s="120">
        <f t="shared" si="9"/>
        <v>63650</v>
      </c>
      <c r="H105" s="121">
        <f t="shared" si="10"/>
        <v>13850</v>
      </c>
      <c r="I105" s="121">
        <f>E105-G105</f>
        <v>13850</v>
      </c>
      <c r="J105" s="88"/>
      <c r="K105" s="88"/>
      <c r="L105" s="88"/>
      <c r="M105" s="88"/>
    </row>
    <row r="106" spans="1:13" ht="13.5" customHeight="1">
      <c r="A106" s="144" t="s">
        <v>266</v>
      </c>
      <c r="B106" s="111">
        <v>200</v>
      </c>
      <c r="C106" s="250" t="s">
        <v>418</v>
      </c>
      <c r="D106" s="177">
        <v>0</v>
      </c>
      <c r="E106" s="120">
        <f>D106</f>
        <v>0</v>
      </c>
      <c r="F106" s="183">
        <v>0</v>
      </c>
      <c r="G106" s="120">
        <f t="shared" si="9"/>
        <v>0</v>
      </c>
      <c r="H106" s="121">
        <f t="shared" si="10"/>
        <v>0</v>
      </c>
      <c r="I106" s="121">
        <f>E106-G106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407</v>
      </c>
      <c r="D107" s="177">
        <v>0</v>
      </c>
      <c r="E107" s="120">
        <f>D107</f>
        <v>0</v>
      </c>
      <c r="F107" s="137">
        <v>0</v>
      </c>
      <c r="G107" s="120">
        <f t="shared" si="9"/>
        <v>0</v>
      </c>
      <c r="H107" s="121">
        <f t="shared" si="10"/>
        <v>0</v>
      </c>
      <c r="I107" s="121">
        <f>H107</f>
        <v>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425</v>
      </c>
      <c r="D108" s="177">
        <v>134890</v>
      </c>
      <c r="E108" s="120">
        <f>D108</f>
        <v>134890</v>
      </c>
      <c r="F108" s="137">
        <v>87310.45</v>
      </c>
      <c r="G108" s="120">
        <f t="shared" si="9"/>
        <v>87310.45</v>
      </c>
      <c r="H108" s="121">
        <f t="shared" si="10"/>
        <v>47579.55</v>
      </c>
      <c r="I108" s="121">
        <f>H108</f>
        <v>47579.55</v>
      </c>
      <c r="J108" s="88"/>
      <c r="K108" s="88"/>
      <c r="L108" s="88"/>
      <c r="M108" s="88"/>
    </row>
    <row r="109" spans="1:13" ht="13.5" customHeight="1">
      <c r="A109" s="144" t="s">
        <v>311</v>
      </c>
      <c r="B109" s="111">
        <v>200</v>
      </c>
      <c r="C109" s="250" t="s">
        <v>416</v>
      </c>
      <c r="D109" s="177">
        <v>0</v>
      </c>
      <c r="E109" s="120">
        <f>D109</f>
        <v>0</v>
      </c>
      <c r="F109" s="137">
        <v>0</v>
      </c>
      <c r="G109" s="120">
        <f t="shared" si="9"/>
        <v>0</v>
      </c>
      <c r="H109" s="121">
        <f t="shared" si="10"/>
        <v>0</v>
      </c>
      <c r="I109" s="121">
        <f>H109</f>
        <v>0</v>
      </c>
      <c r="J109" s="88"/>
      <c r="K109" s="88"/>
      <c r="L109" s="88"/>
      <c r="M109" s="88"/>
    </row>
    <row r="110" spans="1:13" s="174" customFormat="1" ht="13.5" customHeight="1">
      <c r="A110" s="159" t="s">
        <v>320</v>
      </c>
      <c r="B110" s="160">
        <v>200</v>
      </c>
      <c r="C110" s="161" t="s">
        <v>316</v>
      </c>
      <c r="D110" s="196">
        <f>D111</f>
        <v>2561</v>
      </c>
      <c r="E110" s="162">
        <f>E111</f>
        <v>2561</v>
      </c>
      <c r="F110" s="187">
        <f>F111</f>
        <v>0</v>
      </c>
      <c r="G110" s="162">
        <f>G111</f>
        <v>0</v>
      </c>
      <c r="H110" s="163">
        <f>H115</f>
        <v>0</v>
      </c>
      <c r="I110" s="163">
        <f>I115</f>
        <v>0</v>
      </c>
      <c r="J110" s="88"/>
      <c r="K110" s="88"/>
      <c r="L110" s="88"/>
      <c r="M110" s="88"/>
    </row>
    <row r="111" spans="1:13" ht="12.75">
      <c r="A111" s="144" t="s">
        <v>38</v>
      </c>
      <c r="B111" s="111">
        <v>200</v>
      </c>
      <c r="C111" s="111" t="s">
        <v>367</v>
      </c>
      <c r="D111" s="177">
        <v>2561</v>
      </c>
      <c r="E111" s="120">
        <f>D111</f>
        <v>2561</v>
      </c>
      <c r="F111" s="137">
        <v>0</v>
      </c>
      <c r="G111" s="120">
        <f>F111</f>
        <v>0</v>
      </c>
      <c r="H111" s="121">
        <f>D111-F111</f>
        <v>2561</v>
      </c>
      <c r="I111" s="121">
        <f>H111</f>
        <v>2561</v>
      </c>
      <c r="J111" s="88"/>
      <c r="K111" s="88"/>
      <c r="L111" s="88"/>
      <c r="M111" s="88"/>
    </row>
    <row r="112" spans="1:13" ht="15" customHeight="1">
      <c r="A112" s="247" t="s">
        <v>400</v>
      </c>
      <c r="B112" s="165">
        <v>200</v>
      </c>
      <c r="C112" s="166" t="s">
        <v>403</v>
      </c>
      <c r="D112" s="198">
        <f>D113+D114+D115</f>
        <v>0</v>
      </c>
      <c r="E112" s="167">
        <f aca="true" t="shared" si="11" ref="E112:E119">D112</f>
        <v>0</v>
      </c>
      <c r="F112" s="189">
        <f>F113+F114+F115</f>
        <v>0</v>
      </c>
      <c r="G112" s="167">
        <f>G113+G114+G115</f>
        <v>0</v>
      </c>
      <c r="H112" s="163">
        <f>H115</f>
        <v>0</v>
      </c>
      <c r="I112" s="163">
        <f>E112-G112</f>
        <v>0</v>
      </c>
      <c r="J112" s="88"/>
      <c r="K112" s="88"/>
      <c r="L112" s="88"/>
      <c r="M112" s="88"/>
    </row>
    <row r="113" spans="1:13" ht="12.75">
      <c r="A113" s="144" t="s">
        <v>401</v>
      </c>
      <c r="B113" s="111">
        <v>200</v>
      </c>
      <c r="C113" s="111" t="s">
        <v>397</v>
      </c>
      <c r="D113" s="177">
        <v>0</v>
      </c>
      <c r="E113" s="120">
        <f t="shared" si="11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38</v>
      </c>
      <c r="B114" s="111">
        <v>200</v>
      </c>
      <c r="C114" s="111" t="s">
        <v>398</v>
      </c>
      <c r="D114" s="177">
        <v>0</v>
      </c>
      <c r="E114" s="120">
        <f t="shared" si="11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2.75">
      <c r="A115" s="144" t="s">
        <v>402</v>
      </c>
      <c r="B115" s="111">
        <v>200</v>
      </c>
      <c r="C115" s="111" t="s">
        <v>399</v>
      </c>
      <c r="D115" s="177">
        <v>0</v>
      </c>
      <c r="E115" s="120">
        <f t="shared" si="11"/>
        <v>0</v>
      </c>
      <c r="F115" s="137">
        <v>0</v>
      </c>
      <c r="G115" s="120">
        <f>F115</f>
        <v>0</v>
      </c>
      <c r="H115" s="121">
        <f>D115-F115</f>
        <v>0</v>
      </c>
      <c r="I115" s="121">
        <f>H115</f>
        <v>0</v>
      </c>
      <c r="J115" s="88"/>
      <c r="K115" s="88"/>
      <c r="L115" s="88"/>
      <c r="M115" s="88"/>
    </row>
    <row r="116" spans="1:13" ht="15" customHeight="1">
      <c r="A116" s="164" t="s">
        <v>307</v>
      </c>
      <c r="B116" s="165">
        <v>200</v>
      </c>
      <c r="C116" s="166" t="s">
        <v>318</v>
      </c>
      <c r="D116" s="198">
        <f>D117</f>
        <v>530723</v>
      </c>
      <c r="E116" s="167">
        <f>D116</f>
        <v>530723</v>
      </c>
      <c r="F116" s="189">
        <f>F117</f>
        <v>455405.5</v>
      </c>
      <c r="G116" s="167">
        <f>G117</f>
        <v>455405.5</v>
      </c>
      <c r="H116" s="163">
        <f>H117</f>
        <v>75317.5</v>
      </c>
      <c r="I116" s="163">
        <f>E116-G116</f>
        <v>75317.5</v>
      </c>
      <c r="J116" s="88"/>
      <c r="K116" s="88"/>
      <c r="L116" s="88"/>
      <c r="M116" s="88"/>
    </row>
    <row r="117" spans="1:13" ht="12" customHeight="1">
      <c r="A117" s="149" t="s">
        <v>308</v>
      </c>
      <c r="B117" s="146">
        <v>200</v>
      </c>
      <c r="C117" s="146" t="s">
        <v>370</v>
      </c>
      <c r="D117" s="199">
        <v>530723</v>
      </c>
      <c r="E117" s="145">
        <f t="shared" si="11"/>
        <v>530723</v>
      </c>
      <c r="F117" s="190">
        <v>455405.5</v>
      </c>
      <c r="G117" s="145">
        <f>F117</f>
        <v>455405.5</v>
      </c>
      <c r="H117" s="121">
        <f>E117-F117</f>
        <v>75317.5</v>
      </c>
      <c r="I117" s="121">
        <f>H117</f>
        <v>75317.5</v>
      </c>
      <c r="J117" s="88"/>
      <c r="K117" s="88"/>
      <c r="L117" s="88"/>
      <c r="M117" s="88"/>
    </row>
    <row r="118" spans="1:13" ht="12" customHeight="1">
      <c r="A118" s="164" t="s">
        <v>317</v>
      </c>
      <c r="B118" s="165">
        <v>200</v>
      </c>
      <c r="C118" s="166" t="s">
        <v>319</v>
      </c>
      <c r="D118" s="167">
        <f>D119</f>
        <v>2561</v>
      </c>
      <c r="E118" s="167">
        <f t="shared" si="11"/>
        <v>2561</v>
      </c>
      <c r="F118" s="191">
        <f>F119</f>
        <v>0</v>
      </c>
      <c r="G118" s="168">
        <f>G119</f>
        <v>0</v>
      </c>
      <c r="H118" s="163">
        <f>H119</f>
        <v>2561</v>
      </c>
      <c r="I118" s="170">
        <f>I119</f>
        <v>2561</v>
      </c>
      <c r="J118" s="88"/>
      <c r="K118" s="88"/>
      <c r="L118" s="88"/>
      <c r="M118" s="88"/>
    </row>
    <row r="119" spans="1:13" ht="12.75">
      <c r="A119" s="119" t="s">
        <v>38</v>
      </c>
      <c r="B119" s="146">
        <v>200</v>
      </c>
      <c r="C119" s="146" t="s">
        <v>368</v>
      </c>
      <c r="D119" s="145">
        <v>2561</v>
      </c>
      <c r="E119" s="145">
        <f t="shared" si="11"/>
        <v>2561</v>
      </c>
      <c r="F119" s="190">
        <v>0</v>
      </c>
      <c r="G119" s="145">
        <f>F119</f>
        <v>0</v>
      </c>
      <c r="H119" s="121">
        <f>D119-F119</f>
        <v>2561</v>
      </c>
      <c r="I119" s="150">
        <f>H119</f>
        <v>2561</v>
      </c>
      <c r="J119" s="88"/>
      <c r="K119" s="88"/>
      <c r="L119" s="88"/>
      <c r="M119" s="88"/>
    </row>
    <row r="120" spans="1:13" ht="15.75" customHeight="1">
      <c r="A120" s="114" t="s">
        <v>80</v>
      </c>
      <c r="B120" s="115" t="s">
        <v>21</v>
      </c>
      <c r="C120" s="116" t="s">
        <v>262</v>
      </c>
      <c r="D120" s="197">
        <f>D118+D116+D110+D101+D97+D92+D61+D99+D112</f>
        <v>32208928.07</v>
      </c>
      <c r="E120" s="117">
        <f>E118+E116+E110+E101+E97+E92+E61+E112+E99</f>
        <v>32208928.07</v>
      </c>
      <c r="F120" s="117">
        <f>F61+F92+F116+F101+F99+F97+F112+F110</f>
        <v>2244442.87</v>
      </c>
      <c r="G120" s="117">
        <f>G61+G92+G97+G101+G110+G116+G118+G99+G112</f>
        <v>2244442.87</v>
      </c>
      <c r="H120" s="118">
        <f>H61+H92+H97+H101+H110+H116+H118</f>
        <v>599904.07</v>
      </c>
      <c r="I120" s="118">
        <f>I61+I83+I87+I89+I92+I97+I101+I110+I116+I118</f>
        <v>613953.07</v>
      </c>
      <c r="J120" s="88"/>
      <c r="K120" s="88"/>
      <c r="L120" s="88"/>
      <c r="M120" s="88"/>
    </row>
    <row r="121" spans="1:13" ht="12.75">
      <c r="A121" s="132"/>
      <c r="B121" s="133"/>
      <c r="C121" s="133"/>
      <c r="D121" s="134"/>
      <c r="E121" s="134"/>
      <c r="F121" s="192"/>
      <c r="G121" s="134"/>
      <c r="H121" s="133"/>
      <c r="I121" s="133"/>
      <c r="J121" s="88"/>
      <c r="K121" s="88"/>
      <c r="L121" s="88"/>
      <c r="M121" s="88"/>
    </row>
    <row r="122" spans="1:13" ht="30" customHeight="1">
      <c r="A122" s="135" t="s">
        <v>84</v>
      </c>
      <c r="B122" s="111" t="s">
        <v>85</v>
      </c>
      <c r="C122" s="111" t="s">
        <v>262</v>
      </c>
      <c r="D122" s="120">
        <f>D120-D16</f>
        <v>8809231.57</v>
      </c>
      <c r="E122" s="120"/>
      <c r="F122" s="137">
        <f>E16-F120</f>
        <v>-1940671.36</v>
      </c>
      <c r="G122" s="120">
        <f>F122</f>
        <v>-1940671.36</v>
      </c>
      <c r="H122" s="137"/>
      <c r="I122" s="153"/>
      <c r="J122" s="88"/>
      <c r="K122" s="88"/>
      <c r="L122" s="88"/>
      <c r="M122" s="88"/>
    </row>
    <row r="123" spans="1:13" ht="20.2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88"/>
      <c r="K123" s="88"/>
      <c r="L123" s="88"/>
      <c r="M123" s="88"/>
    </row>
    <row r="124" spans="1:13" ht="12.75">
      <c r="A124" s="306" t="s">
        <v>220</v>
      </c>
      <c r="B124" s="306"/>
      <c r="C124" s="306"/>
      <c r="D124" s="306"/>
      <c r="E124" s="306"/>
      <c r="F124" s="306"/>
      <c r="G124" s="306"/>
      <c r="H124" s="88"/>
      <c r="I124" s="88"/>
      <c r="J124" s="88"/>
      <c r="K124" s="88"/>
      <c r="L124" s="88"/>
      <c r="M124" s="88"/>
    </row>
    <row r="125" spans="1:13" ht="21" customHeight="1">
      <c r="A125" s="304" t="s">
        <v>8</v>
      </c>
      <c r="B125" s="305" t="s">
        <v>236</v>
      </c>
      <c r="C125" s="307" t="s">
        <v>237</v>
      </c>
      <c r="D125" s="305" t="s">
        <v>238</v>
      </c>
      <c r="E125" s="308" t="s">
        <v>153</v>
      </c>
      <c r="F125" s="309"/>
      <c r="G125" s="309"/>
      <c r="H125" s="310"/>
      <c r="I125" s="300" t="s">
        <v>155</v>
      </c>
      <c r="J125" s="88"/>
      <c r="K125" s="88"/>
      <c r="L125" s="88"/>
      <c r="M125" s="88"/>
    </row>
    <row r="126" spans="1:13" ht="58.5" customHeight="1">
      <c r="A126" s="304"/>
      <c r="B126" s="305"/>
      <c r="C126" s="307"/>
      <c r="D126" s="305"/>
      <c r="E126" s="300" t="s">
        <v>9</v>
      </c>
      <c r="F126" s="303"/>
      <c r="G126" s="304"/>
      <c r="H126" s="305" t="s">
        <v>138</v>
      </c>
      <c r="I126" s="301"/>
      <c r="J126" s="88"/>
      <c r="K126" s="88"/>
      <c r="L126" s="88"/>
      <c r="M126" s="88"/>
    </row>
    <row r="127" spans="1:13" ht="12.75">
      <c r="A127" s="304"/>
      <c r="B127" s="305"/>
      <c r="C127" s="307"/>
      <c r="D127" s="305"/>
      <c r="E127" s="302"/>
      <c r="F127" s="303"/>
      <c r="G127" s="304"/>
      <c r="H127" s="305"/>
      <c r="I127" s="302"/>
      <c r="J127" s="88"/>
      <c r="K127" s="88"/>
      <c r="L127" s="88"/>
      <c r="M127" s="88"/>
    </row>
    <row r="128" spans="1:13" ht="12.75">
      <c r="A128" s="91">
        <v>1</v>
      </c>
      <c r="B128" s="91">
        <v>2</v>
      </c>
      <c r="C128" s="88"/>
      <c r="D128" s="88"/>
      <c r="E128" s="88"/>
      <c r="F128" s="92"/>
      <c r="G128" s="88"/>
      <c r="H128" s="88"/>
      <c r="I128" s="88"/>
      <c r="J128" s="88"/>
      <c r="K128" s="88"/>
      <c r="L128" s="88"/>
      <c r="M128" s="88"/>
    </row>
    <row r="129" spans="1:13" ht="22.5" customHeight="1">
      <c r="A129" s="93" t="s">
        <v>221</v>
      </c>
      <c r="B129" s="93">
        <v>500</v>
      </c>
      <c r="C129" s="111" t="s">
        <v>262</v>
      </c>
      <c r="D129" s="148">
        <f>D138</f>
        <v>8809231.57</v>
      </c>
      <c r="E129" s="98">
        <f>F122</f>
        <v>-1940671.36</v>
      </c>
      <c r="F129" s="178"/>
      <c r="G129" s="93"/>
      <c r="H129" s="98">
        <f>E129</f>
        <v>-1940671.36</v>
      </c>
      <c r="I129" s="93"/>
      <c r="J129" s="88"/>
      <c r="K129" s="88"/>
      <c r="L129" s="88"/>
      <c r="M129" s="88"/>
    </row>
    <row r="130" spans="1:13" ht="21.75" customHeight="1">
      <c r="A130" s="91" t="s">
        <v>222</v>
      </c>
      <c r="B130" s="93"/>
      <c r="C130" s="138"/>
      <c r="D130" s="93"/>
      <c r="E130" s="93"/>
      <c r="F130" s="178"/>
      <c r="G130" s="93"/>
      <c r="H130" s="93"/>
      <c r="I130" s="93"/>
      <c r="J130" s="88"/>
      <c r="K130" s="88"/>
      <c r="L130" s="88"/>
      <c r="M130" s="88"/>
    </row>
    <row r="131" spans="1:13" ht="15.75" customHeight="1">
      <c r="A131" s="93" t="s">
        <v>304</v>
      </c>
      <c r="B131" s="91">
        <v>520</v>
      </c>
      <c r="C131" s="111" t="s">
        <v>257</v>
      </c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4" customHeight="1">
      <c r="A132" s="91" t="s">
        <v>224</v>
      </c>
      <c r="B132" s="91"/>
      <c r="C132" s="139"/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8.5" customHeight="1">
      <c r="A133" s="93" t="s">
        <v>282</v>
      </c>
      <c r="B133" s="91">
        <v>520</v>
      </c>
      <c r="C133" s="111" t="s">
        <v>258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22.5" customHeight="1">
      <c r="A134" s="93" t="s">
        <v>283</v>
      </c>
      <c r="B134" s="91">
        <v>520</v>
      </c>
      <c r="C134" s="111" t="s">
        <v>284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33.75">
      <c r="A135" s="93" t="s">
        <v>285</v>
      </c>
      <c r="B135" s="91">
        <v>520</v>
      </c>
      <c r="C135" s="111" t="s">
        <v>305</v>
      </c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1.25" customHeight="1">
      <c r="A136" s="93" t="s">
        <v>225</v>
      </c>
      <c r="B136" s="91">
        <v>620</v>
      </c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12.75">
      <c r="A137" s="91" t="s">
        <v>224</v>
      </c>
      <c r="B137" s="91"/>
      <c r="C137" s="139"/>
      <c r="D137" s="91"/>
      <c r="E137" s="91"/>
      <c r="F137" s="126"/>
      <c r="G137" s="91"/>
      <c r="H137" s="91"/>
      <c r="I137" s="91"/>
      <c r="J137" s="88"/>
      <c r="K137" s="88"/>
      <c r="L137" s="88"/>
      <c r="M137" s="88"/>
    </row>
    <row r="138" spans="1:13" ht="22.5">
      <c r="A138" s="93" t="s">
        <v>286</v>
      </c>
      <c r="B138" s="91">
        <v>700</v>
      </c>
      <c r="C138" s="111" t="s">
        <v>288</v>
      </c>
      <c r="D138" s="152">
        <f>D143+D139</f>
        <v>8809231.57</v>
      </c>
      <c r="E138" s="98">
        <f>E139+E143</f>
        <v>1940671.36</v>
      </c>
      <c r="F138" s="126"/>
      <c r="G138" s="91"/>
      <c r="H138" s="98">
        <f>E138</f>
        <v>1940671.36</v>
      </c>
      <c r="I138" s="91"/>
      <c r="J138" s="88"/>
      <c r="K138" s="88"/>
      <c r="L138" s="88"/>
      <c r="M138" s="88"/>
    </row>
    <row r="139" spans="1:13" ht="12.75">
      <c r="A139" s="91" t="s">
        <v>287</v>
      </c>
      <c r="B139" s="91">
        <v>710</v>
      </c>
      <c r="C139" s="111" t="s">
        <v>289</v>
      </c>
      <c r="D139" s="103">
        <f aca="true" t="shared" si="12" ref="D139:E141">D140</f>
        <v>-23399696.5</v>
      </c>
      <c r="E139" s="253">
        <f t="shared" si="12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12.75">
      <c r="A140" s="91" t="s">
        <v>290</v>
      </c>
      <c r="B140" s="91">
        <v>710</v>
      </c>
      <c r="C140" s="111" t="s">
        <v>291</v>
      </c>
      <c r="D140" s="103">
        <f t="shared" si="12"/>
        <v>-23399696.5</v>
      </c>
      <c r="E140" s="253">
        <f t="shared" si="12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292</v>
      </c>
      <c r="B141" s="91">
        <v>710</v>
      </c>
      <c r="C141" s="111" t="s">
        <v>293</v>
      </c>
      <c r="D141" s="103">
        <f t="shared" si="12"/>
        <v>-23399696.5</v>
      </c>
      <c r="E141" s="253">
        <f t="shared" si="12"/>
        <v>-303771.51</v>
      </c>
      <c r="F141" s="137"/>
      <c r="G141" s="98"/>
      <c r="H141" s="253">
        <f>H142</f>
        <v>-303771.51</v>
      </c>
      <c r="I141" s="91"/>
      <c r="J141" s="88"/>
      <c r="K141" s="88"/>
      <c r="L141" s="88"/>
      <c r="M141" s="88"/>
    </row>
    <row r="142" spans="1:13" ht="22.5">
      <c r="A142" s="93" t="s">
        <v>294</v>
      </c>
      <c r="B142" s="91">
        <v>710</v>
      </c>
      <c r="C142" s="111" t="s">
        <v>295</v>
      </c>
      <c r="D142" s="103">
        <v>-23399696.5</v>
      </c>
      <c r="E142" s="253">
        <v>-303771.51</v>
      </c>
      <c r="F142" s="137"/>
      <c r="G142" s="98"/>
      <c r="H142" s="253">
        <f>E141</f>
        <v>-303771.51</v>
      </c>
      <c r="I142" s="91"/>
      <c r="J142" s="88"/>
      <c r="K142" s="88"/>
      <c r="L142" s="88"/>
      <c r="M142" s="88"/>
    </row>
    <row r="143" spans="1:13" ht="12.75">
      <c r="A143" s="91" t="s">
        <v>296</v>
      </c>
      <c r="B143" s="91">
        <v>720</v>
      </c>
      <c r="C143" s="111" t="s">
        <v>297</v>
      </c>
      <c r="D143" s="125">
        <f>D120</f>
        <v>32208928.07</v>
      </c>
      <c r="E143" s="124">
        <f>F120</f>
        <v>2244442.87</v>
      </c>
      <c r="F143" s="126"/>
      <c r="G143" s="91"/>
      <c r="H143" s="125">
        <f>E143</f>
        <v>2244442.87</v>
      </c>
      <c r="I143" s="91"/>
      <c r="J143" s="88"/>
      <c r="K143" s="88"/>
      <c r="L143" s="88"/>
      <c r="M143" s="88"/>
    </row>
    <row r="144" spans="1:13" ht="12.75">
      <c r="A144" s="91" t="s">
        <v>298</v>
      </c>
      <c r="B144" s="91">
        <v>720</v>
      </c>
      <c r="C144" s="111" t="s">
        <v>299</v>
      </c>
      <c r="D144" s="125">
        <f>D145</f>
        <v>32208928.07</v>
      </c>
      <c r="E144" s="124">
        <f>E143</f>
        <v>2244442.87</v>
      </c>
      <c r="F144" s="126"/>
      <c r="G144" s="91"/>
      <c r="H144" s="125">
        <f>E144</f>
        <v>2244442.87</v>
      </c>
      <c r="I144" s="91"/>
      <c r="J144" s="88"/>
      <c r="K144" s="88"/>
      <c r="L144" s="88"/>
      <c r="M144" s="88"/>
    </row>
    <row r="145" spans="1:13" ht="22.5">
      <c r="A145" s="93" t="s">
        <v>301</v>
      </c>
      <c r="B145" s="91">
        <v>720</v>
      </c>
      <c r="C145" s="111" t="s">
        <v>300</v>
      </c>
      <c r="D145" s="125">
        <f>D146</f>
        <v>32208928.07</v>
      </c>
      <c r="E145" s="124">
        <f>E144</f>
        <v>2244442.87</v>
      </c>
      <c r="F145" s="126"/>
      <c r="G145" s="91"/>
      <c r="H145" s="125">
        <f>E145</f>
        <v>2244442.87</v>
      </c>
      <c r="I145" s="91"/>
      <c r="J145" s="88"/>
      <c r="K145" s="88"/>
      <c r="L145" s="88"/>
      <c r="M145" s="88"/>
    </row>
    <row r="146" spans="1:13" ht="12.75" customHeight="1">
      <c r="A146" s="93" t="s">
        <v>302</v>
      </c>
      <c r="B146" s="91">
        <v>720</v>
      </c>
      <c r="C146" s="111" t="s">
        <v>303</v>
      </c>
      <c r="D146" s="125">
        <f>D120</f>
        <v>32208928.07</v>
      </c>
      <c r="E146" s="124">
        <f>E145</f>
        <v>2244442.87</v>
      </c>
      <c r="F146" s="126"/>
      <c r="G146" s="91"/>
      <c r="H146" s="125">
        <f>E146</f>
        <v>2244442.87</v>
      </c>
      <c r="I146" s="91"/>
      <c r="J146" s="88"/>
      <c r="K146" s="88"/>
      <c r="L146" s="88"/>
      <c r="M146" s="88"/>
    </row>
    <row r="147" spans="1:13" ht="1.5" customHeight="1" hidden="1">
      <c r="A147" s="93" t="s">
        <v>278</v>
      </c>
      <c r="B147" s="91">
        <v>800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12" customHeight="1">
      <c r="A148" s="93" t="s">
        <v>230</v>
      </c>
      <c r="B148" s="91">
        <v>810</v>
      </c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28.5" customHeight="1">
      <c r="A149" s="91" t="s">
        <v>224</v>
      </c>
      <c r="B149" s="91"/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231</v>
      </c>
      <c r="B150" s="91">
        <v>811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.5" customHeight="1">
      <c r="A151" s="93" t="s">
        <v>232</v>
      </c>
      <c r="B151" s="91">
        <v>812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16.5" customHeight="1" hidden="1">
      <c r="A152" s="93" t="s">
        <v>233</v>
      </c>
      <c r="B152" s="91">
        <v>820</v>
      </c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1.75" customHeight="1" hidden="1">
      <c r="A153" s="91" t="s">
        <v>222</v>
      </c>
      <c r="B153" s="91"/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7.75" customHeight="1" hidden="1">
      <c r="A154" s="93" t="s">
        <v>234</v>
      </c>
      <c r="B154" s="91">
        <v>821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22.5" customHeight="1">
      <c r="A155" s="93" t="s">
        <v>235</v>
      </c>
      <c r="B155" s="91">
        <v>822</v>
      </c>
      <c r="C155" s="139"/>
      <c r="D155" s="91"/>
      <c r="E155" s="91"/>
      <c r="F155" s="126"/>
      <c r="G155" s="91"/>
      <c r="H155" s="91"/>
      <c r="I155" s="91"/>
      <c r="J155" s="88"/>
      <c r="K155" s="88"/>
      <c r="L155" s="88"/>
      <c r="M155" s="88"/>
    </row>
    <row r="156" spans="1:13" ht="13.5" customHeight="1">
      <c r="A156" s="140"/>
      <c r="B156" s="88"/>
      <c r="C156" s="88"/>
      <c r="D156" s="88"/>
      <c r="E156" s="136"/>
      <c r="F156" s="132"/>
      <c r="G156" s="136"/>
      <c r="H156" s="136"/>
      <c r="I156" s="169"/>
      <c r="J156" s="88"/>
      <c r="K156" s="88"/>
      <c r="L156" s="88"/>
      <c r="M156" s="88"/>
    </row>
    <row r="157" spans="1:13" ht="18.75" customHeight="1">
      <c r="A157" s="295" t="s">
        <v>390</v>
      </c>
      <c r="B157" s="295"/>
      <c r="C157" s="295"/>
      <c r="D157" s="88"/>
      <c r="E157" s="295" t="s">
        <v>240</v>
      </c>
      <c r="F157" s="295"/>
      <c r="G157" s="295"/>
      <c r="H157" s="295"/>
      <c r="I157" s="296"/>
      <c r="J157" s="88"/>
      <c r="K157" s="88"/>
      <c r="L157" s="88"/>
      <c r="M157" s="88"/>
    </row>
    <row r="158" spans="1:13" ht="17.25" customHeight="1">
      <c r="A158" s="295" t="s">
        <v>246</v>
      </c>
      <c r="B158" s="295"/>
      <c r="C158" s="295"/>
      <c r="D158" s="88"/>
      <c r="E158" s="88" t="s">
        <v>241</v>
      </c>
      <c r="F158" s="92"/>
      <c r="G158" s="88" t="s">
        <v>242</v>
      </c>
      <c r="H158" s="88"/>
      <c r="I158" s="88"/>
      <c r="J158" s="172"/>
      <c r="K158" s="88"/>
      <c r="L158" s="88"/>
      <c r="M158" s="88"/>
    </row>
    <row r="159" spans="1:13" ht="21.75" customHeight="1">
      <c r="A159" s="88"/>
      <c r="B159" s="88"/>
      <c r="C159" s="88"/>
      <c r="D159" s="88"/>
      <c r="E159" s="295" t="s">
        <v>245</v>
      </c>
      <c r="F159" s="295"/>
      <c r="G159" s="295"/>
      <c r="H159" s="295"/>
      <c r="I159" s="295"/>
      <c r="J159" s="172"/>
      <c r="K159" s="88"/>
      <c r="L159" s="88"/>
      <c r="M159" s="88"/>
    </row>
    <row r="160" spans="1:13" ht="12.75">
      <c r="A160" s="295"/>
      <c r="B160" s="295"/>
      <c r="C160" s="295"/>
      <c r="D160" s="88"/>
      <c r="E160" s="88"/>
      <c r="F160" s="92"/>
      <c r="G160" s="88"/>
      <c r="H160" s="88"/>
      <c r="I160" s="88"/>
      <c r="J160" s="172"/>
      <c r="K160" s="88"/>
      <c r="L160" s="88"/>
      <c r="M160" s="88"/>
    </row>
    <row r="161" spans="1:13" ht="12.75">
      <c r="A161" s="295"/>
      <c r="B161" s="295"/>
      <c r="C161" s="296"/>
      <c r="D161" s="297" t="s">
        <v>249</v>
      </c>
      <c r="E161" s="298"/>
      <c r="F161" s="298"/>
      <c r="G161" s="298"/>
      <c r="H161" s="298"/>
      <c r="I161" s="298"/>
      <c r="J161" s="172"/>
      <c r="K161" s="88"/>
      <c r="L161" s="88"/>
      <c r="M161" s="88"/>
    </row>
    <row r="162" spans="1:13" ht="12.75">
      <c r="A162" s="88"/>
      <c r="B162" s="88"/>
      <c r="C162" s="88"/>
      <c r="D162" s="299" t="s">
        <v>396</v>
      </c>
      <c r="E162" s="295"/>
      <c r="F162" s="295"/>
      <c r="G162" s="295"/>
      <c r="H162" s="295"/>
      <c r="I162" s="295"/>
      <c r="J162" s="172"/>
      <c r="K162" s="88"/>
      <c r="L162" s="88"/>
      <c r="M162" s="88"/>
    </row>
    <row r="163" spans="1:13" ht="12.75">
      <c r="A163" s="88" t="s">
        <v>371</v>
      </c>
      <c r="B163" s="88"/>
      <c r="C163" s="88"/>
      <c r="D163" s="293" t="s">
        <v>243</v>
      </c>
      <c r="E163" s="294"/>
      <c r="F163" s="294"/>
      <c r="G163" s="294"/>
      <c r="H163" s="294"/>
      <c r="I163" s="294"/>
      <c r="J163" s="172"/>
      <c r="K163" s="88"/>
      <c r="L163" s="88"/>
      <c r="M163" s="88"/>
    </row>
    <row r="164" spans="1:9" ht="12.75">
      <c r="A164" s="219">
        <v>44835</v>
      </c>
      <c r="B164" s="88"/>
      <c r="C164" s="88"/>
      <c r="D164" s="88"/>
      <c r="E164" s="88"/>
      <c r="F164" s="92"/>
      <c r="G164" s="88"/>
      <c r="H164" s="88"/>
      <c r="I164" s="88"/>
    </row>
    <row r="165" ht="12.75">
      <c r="C165" s="86" t="s">
        <v>278</v>
      </c>
    </row>
    <row r="167" ht="2.25" customHeight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2.25" customHeight="1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0.75" customHeight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4.5" customHeight="1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84" ht="3.75" customHeight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</sheetData>
  <sheetProtection/>
  <mergeCells count="44">
    <mergeCell ref="D163:I163"/>
    <mergeCell ref="A158:C158"/>
    <mergeCell ref="E159:I159"/>
    <mergeCell ref="A160:C160"/>
    <mergeCell ref="A161:C161"/>
    <mergeCell ref="D161:I161"/>
    <mergeCell ref="D162:I162"/>
    <mergeCell ref="I125:I127"/>
    <mergeCell ref="E126:E127"/>
    <mergeCell ref="F126:F127"/>
    <mergeCell ref="G126:G127"/>
    <mergeCell ref="H126:H127"/>
    <mergeCell ref="A157:C157"/>
    <mergeCell ref="E157:I157"/>
    <mergeCell ref="A124:G124"/>
    <mergeCell ref="A125:A127"/>
    <mergeCell ref="B125:B127"/>
    <mergeCell ref="C125:C127"/>
    <mergeCell ref="D125:D127"/>
    <mergeCell ref="E125:H125"/>
    <mergeCell ref="B58:B59"/>
    <mergeCell ref="C58:C59"/>
    <mergeCell ref="D58:D59"/>
    <mergeCell ref="E58:E59"/>
    <mergeCell ref="F58:G58"/>
    <mergeCell ref="H58:I58"/>
    <mergeCell ref="I12:I14"/>
    <mergeCell ref="E13:E14"/>
    <mergeCell ref="F13:F14"/>
    <mergeCell ref="G13:G14"/>
    <mergeCell ref="H13:H14"/>
    <mergeCell ref="A57:G57"/>
    <mergeCell ref="A11:F11"/>
    <mergeCell ref="A12:A14"/>
    <mergeCell ref="B12:B14"/>
    <mergeCell ref="C12:C14"/>
    <mergeCell ref="D12:D14"/>
    <mergeCell ref="E12:H12"/>
    <mergeCell ref="A2:G2"/>
    <mergeCell ref="A3:G3"/>
    <mergeCell ref="A5:F5"/>
    <mergeCell ref="A6:E6"/>
    <mergeCell ref="A7:C7"/>
    <mergeCell ref="A8:C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76">
      <selection activeCell="G97" sqref="G97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1815195.57</v>
      </c>
      <c r="E61" s="117">
        <f>E62+E65+E80+E82+E86+E90</f>
        <v>1815195.57</v>
      </c>
      <c r="F61" s="117" t="e">
        <f>F62+F65+F80+F82+F90</f>
        <v>#VALUE!</v>
      </c>
      <c r="G61" s="117" t="e">
        <f>G62+G65+G80+G82+G90</f>
        <v>#VALUE!</v>
      </c>
      <c r="H61" s="118">
        <f>H65+H82+H86+H88+H84+H80</f>
        <v>679697.17</v>
      </c>
      <c r="I61" s="118">
        <f>I65+I82+I86+I80</f>
        <v>679697.17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580147.5700000001</v>
      </c>
      <c r="E62" s="196">
        <f>E63+E64</f>
        <v>580147.5700000001</v>
      </c>
      <c r="F62" s="185" t="e">
        <f>F63+F64</f>
        <v>#VALUE!</v>
      </c>
      <c r="G62" s="162" t="e">
        <f>G63+G64</f>
        <v>#VALUE!</v>
      </c>
      <c r="H62" s="163" t="e">
        <f>D62-G62</f>
        <v>#VALUE!</v>
      </c>
      <c r="I62" s="163" t="e">
        <f>E62-G62</f>
        <v>#VALUE!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445797</v>
      </c>
      <c r="E63" s="177">
        <v>445797</v>
      </c>
      <c r="F63" s="181">
        <v>301638.52</v>
      </c>
      <c r="G63" s="120">
        <f>F63</f>
        <v>301638.52</v>
      </c>
      <c r="H63" s="121">
        <f>D63-G63</f>
        <v>144158.47999999998</v>
      </c>
      <c r="I63" s="121">
        <f>E63-G63</f>
        <v>144158.47999999998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 t="s">
        <v>432</v>
      </c>
      <c r="G64" s="120" t="str">
        <f>F64</f>
        <v>86867,81,</v>
      </c>
      <c r="H64" s="121" t="e">
        <f>D64-G64</f>
        <v>#VALUE!</v>
      </c>
      <c r="I64" s="121" t="e">
        <f>E64-G64</f>
        <v>#VALUE!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1216953</v>
      </c>
      <c r="E65" s="117">
        <f aca="true" t="shared" si="3" ref="E65:E83">D65</f>
        <v>1216953</v>
      </c>
      <c r="F65" s="182">
        <f>F66</f>
        <v>555350.83</v>
      </c>
      <c r="G65" s="117">
        <f aca="true" t="shared" si="4" ref="G65:G72">F65</f>
        <v>555350.83</v>
      </c>
      <c r="H65" s="118">
        <f>E65-F65</f>
        <v>661602.17</v>
      </c>
      <c r="I65" s="118">
        <f>D65-G65</f>
        <v>661602.17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1216953</v>
      </c>
      <c r="E66" s="124">
        <f t="shared" si="3"/>
        <v>1216953</v>
      </c>
      <c r="F66" s="186">
        <f>F67+F68+F69+F70+F71+F72+F73+F74+F75</f>
        <v>555350.83</v>
      </c>
      <c r="G66" s="124">
        <f t="shared" si="4"/>
        <v>555350.83</v>
      </c>
      <c r="H66" s="125">
        <f>D66-F66</f>
        <v>661602.17</v>
      </c>
      <c r="I66" s="125">
        <f>E66-G66</f>
        <v>661602.17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421615.67</v>
      </c>
      <c r="G67" s="120">
        <f t="shared" si="4"/>
        <v>421615.67</v>
      </c>
      <c r="H67" s="121">
        <f aca="true" t="shared" si="5" ref="H67:H74">D67-G67</f>
        <v>364905.84</v>
      </c>
      <c r="I67" s="121">
        <f aca="true" t="shared" si="6" ref="I67:I74">E67-G67</f>
        <v>364905.84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20116.1</v>
      </c>
      <c r="G69" s="117">
        <f t="shared" si="4"/>
        <v>20116.1</v>
      </c>
      <c r="H69" s="118">
        <f t="shared" si="5"/>
        <v>51096.9</v>
      </c>
      <c r="I69" s="118">
        <f t="shared" si="6"/>
        <v>51096.9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26780</v>
      </c>
      <c r="E71" s="177">
        <f t="shared" si="3"/>
        <v>26780</v>
      </c>
      <c r="F71" s="181">
        <v>24900</v>
      </c>
      <c r="G71" s="120">
        <f>F71</f>
        <v>24900</v>
      </c>
      <c r="H71" s="121">
        <f t="shared" si="5"/>
        <v>1880</v>
      </c>
      <c r="I71" s="121">
        <f t="shared" si="6"/>
        <v>1880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41964</v>
      </c>
      <c r="G74" s="120">
        <f>F74</f>
        <v>41964</v>
      </c>
      <c r="H74" s="121">
        <f t="shared" si="5"/>
        <v>9736</v>
      </c>
      <c r="I74" s="121">
        <f t="shared" si="6"/>
        <v>9736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231117.08</v>
      </c>
      <c r="E91" s="117">
        <f>E92</f>
        <v>231117.08</v>
      </c>
      <c r="F91" s="182">
        <f>F92</f>
        <v>158871.03</v>
      </c>
      <c r="G91" s="117">
        <f>G92</f>
        <v>158871.03</v>
      </c>
      <c r="H91" s="118">
        <f>D91-G91</f>
        <v>72246.04999999999</v>
      </c>
      <c r="I91" s="118">
        <f>E91-G91</f>
        <v>72246.04999999999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231117.08</v>
      </c>
      <c r="E92" s="124">
        <f>D92</f>
        <v>231117.08</v>
      </c>
      <c r="F92" s="186">
        <f>F93+F94+F95</f>
        <v>158871.03</v>
      </c>
      <c r="G92" s="124">
        <f>G93+G94+G95</f>
        <v>158871.03</v>
      </c>
      <c r="H92" s="125">
        <f>D92-G92</f>
        <v>72246.04999999999</v>
      </c>
      <c r="I92" s="125">
        <f>E92-G92</f>
        <v>72246.04999999999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124056</v>
      </c>
      <c r="G93" s="120">
        <f>F93</f>
        <v>124056</v>
      </c>
      <c r="H93" s="121">
        <f>D93-G93</f>
        <v>45745.07999999999</v>
      </c>
      <c r="I93" s="121">
        <f>E93-G93</f>
        <v>45745.07999999999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51166</v>
      </c>
      <c r="E94" s="120">
        <f>D94</f>
        <v>51166</v>
      </c>
      <c r="F94" s="183">
        <v>34815.03</v>
      </c>
      <c r="G94" s="120">
        <f>F94</f>
        <v>34815.03</v>
      </c>
      <c r="H94" s="121">
        <f>D94-G94</f>
        <v>16350.970000000001</v>
      </c>
      <c r="I94" s="121">
        <f>E94-G94</f>
        <v>16350.970000000001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v>7200</v>
      </c>
      <c r="E96" s="162">
        <v>7200</v>
      </c>
      <c r="F96" s="187">
        <f>F97</f>
        <v>5400</v>
      </c>
      <c r="G96" s="162">
        <f>G97</f>
        <v>5400</v>
      </c>
      <c r="H96" s="163">
        <f>D96-F96</f>
        <v>1800</v>
      </c>
      <c r="I96" s="163">
        <f>H96</f>
        <v>1800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248" t="s">
        <v>426</v>
      </c>
      <c r="D97" s="177">
        <v>7200</v>
      </c>
      <c r="E97" s="120">
        <f>D97</f>
        <v>7200</v>
      </c>
      <c r="F97" s="137">
        <v>5400</v>
      </c>
      <c r="G97" s="120">
        <f>F97</f>
        <v>5400</v>
      </c>
      <c r="H97" s="121">
        <f>D97-F97</f>
        <v>1800</v>
      </c>
      <c r="I97" s="121">
        <f>H97</f>
        <v>1800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29249485</v>
      </c>
      <c r="E98" s="242">
        <f>D98</f>
        <v>29249485</v>
      </c>
      <c r="F98" s="243">
        <f>F99</f>
        <v>0</v>
      </c>
      <c r="G98" s="242">
        <f>F98</f>
        <v>0</v>
      </c>
      <c r="H98" s="244">
        <f>E98</f>
        <v>29249485</v>
      </c>
      <c r="I98" s="244">
        <f>H98</f>
        <v>29249485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29249485</v>
      </c>
      <c r="E99" s="120">
        <v>29249485</v>
      </c>
      <c r="F99" s="137">
        <v>0</v>
      </c>
      <c r="G99" s="120">
        <f>F99</f>
        <v>0</v>
      </c>
      <c r="H99" s="121">
        <f>H98</f>
        <v>29249485</v>
      </c>
      <c r="I99" s="121">
        <f>I98</f>
        <v>29249485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247713</v>
      </c>
      <c r="E100" s="117">
        <f>E102</f>
        <v>247713</v>
      </c>
      <c r="F100" s="180">
        <f>F102</f>
        <v>145476.74</v>
      </c>
      <c r="G100" s="117">
        <f>G101</f>
        <v>145476.74</v>
      </c>
      <c r="H100" s="118">
        <f>D100-F100</f>
        <v>102236.26000000001</v>
      </c>
      <c r="I100" s="118">
        <f>D100-F100</f>
        <v>102236.26000000001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247713</v>
      </c>
      <c r="E101" s="131">
        <f>E100</f>
        <v>247713</v>
      </c>
      <c r="F101" s="188">
        <f>F102</f>
        <v>145476.74</v>
      </c>
      <c r="G101" s="131">
        <f>G102</f>
        <v>145476.74</v>
      </c>
      <c r="H101" s="118">
        <f>D101-F101</f>
        <v>102236.26000000001</v>
      </c>
      <c r="I101" s="118">
        <f>H101</f>
        <v>102236.26000000001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247713</v>
      </c>
      <c r="E102" s="131">
        <f>E104+E106+E103+E107+E108</f>
        <v>247713</v>
      </c>
      <c r="F102" s="188">
        <f>F104+F106+F103+F107+F108+F105</f>
        <v>145476.74</v>
      </c>
      <c r="G102" s="131">
        <f>G104+G106+G103+G107+G108</f>
        <v>145476.74</v>
      </c>
      <c r="H102" s="118">
        <f>D102-F102</f>
        <v>102236.26000000001</v>
      </c>
      <c r="I102" s="118">
        <f>H102</f>
        <v>102236.26000000001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23176.74</v>
      </c>
      <c r="G103" s="120">
        <f aca="true" t="shared" si="10" ref="G103:G108">F103</f>
        <v>23176.74</v>
      </c>
      <c r="H103" s="121">
        <f aca="true" t="shared" si="11" ref="H103:H108">D103-G103</f>
        <v>42036.259999999995</v>
      </c>
      <c r="I103" s="121">
        <f>E103-G103</f>
        <v>42036.259999999995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424</v>
      </c>
      <c r="D104" s="177">
        <v>77500</v>
      </c>
      <c r="E104" s="120">
        <v>77500</v>
      </c>
      <c r="F104" s="183">
        <v>58650</v>
      </c>
      <c r="G104" s="120">
        <f t="shared" si="10"/>
        <v>58650</v>
      </c>
      <c r="H104" s="121">
        <f t="shared" si="11"/>
        <v>18850</v>
      </c>
      <c r="I104" s="121">
        <f>E104-G104</f>
        <v>18850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425</v>
      </c>
      <c r="D107" s="177">
        <v>105000</v>
      </c>
      <c r="E107" s="120">
        <v>105000</v>
      </c>
      <c r="F107" s="137">
        <v>63650</v>
      </c>
      <c r="G107" s="120">
        <f t="shared" si="10"/>
        <v>63650</v>
      </c>
      <c r="H107" s="121">
        <f t="shared" si="11"/>
        <v>41350</v>
      </c>
      <c r="I107" s="121">
        <f>H107</f>
        <v>41350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409864.95</v>
      </c>
      <c r="G115" s="167">
        <f>G116</f>
        <v>409864.95</v>
      </c>
      <c r="H115" s="163">
        <f>H116</f>
        <v>120858.04999999999</v>
      </c>
      <c r="I115" s="163">
        <f>E115-G115</f>
        <v>120858.04999999999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409864.95</v>
      </c>
      <c r="G116" s="145">
        <f>F116</f>
        <v>409864.95</v>
      </c>
      <c r="H116" s="121">
        <f>E116-F116</f>
        <v>120858.04999999999</v>
      </c>
      <c r="I116" s="121">
        <f>H116</f>
        <v>120858.04999999999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32086555.65</v>
      </c>
      <c r="E119" s="117">
        <f>E117+E115+E109+E100+E96+E91+E61+E111+E98</f>
        <v>32086555.65</v>
      </c>
      <c r="F119" s="117" t="e">
        <f>F61+F91+F115+F100+F98+F96+F111+F109</f>
        <v>#VALUE!</v>
      </c>
      <c r="G119" s="117" t="e">
        <f>G61+G91+G96+G100+G109+G115+G117+G98+G111</f>
        <v>#VALUE!</v>
      </c>
      <c r="H119" s="118">
        <f>H61+H91+H96+H100+H109+H115+H117</f>
        <v>979398.53</v>
      </c>
      <c r="I119" s="118">
        <f>I61+I82+I86+I88+I91+I96+I100+I109+I115+I117</f>
        <v>993447.53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8686859.149999999</v>
      </c>
      <c r="E121" s="120"/>
      <c r="F121" s="137" t="e">
        <f>E16-F119</f>
        <v>#VALUE!</v>
      </c>
      <c r="G121" s="120" t="e">
        <f>F121</f>
        <v>#VALUE!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8686859.149999999</v>
      </c>
      <c r="E128" s="98" t="e">
        <f>F121</f>
        <v>#VALUE!</v>
      </c>
      <c r="F128" s="178"/>
      <c r="G128" s="93"/>
      <c r="H128" s="98" t="e">
        <f>E128</f>
        <v>#VALUE!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8686859.149999999</v>
      </c>
      <c r="E137" s="98" t="e">
        <f>E138+E142</f>
        <v>#VALUE!</v>
      </c>
      <c r="F137" s="126"/>
      <c r="G137" s="91"/>
      <c r="H137" s="98" t="e">
        <f>E137</f>
        <v>#VALUE!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32086555.65</v>
      </c>
      <c r="E142" s="124" t="e">
        <f>F119</f>
        <v>#VALUE!</v>
      </c>
      <c r="F142" s="126"/>
      <c r="G142" s="91"/>
      <c r="H142" s="125" t="e">
        <f>E142</f>
        <v>#VALUE!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32086555.65</v>
      </c>
      <c r="E143" s="124" t="e">
        <f>E142</f>
        <v>#VALUE!</v>
      </c>
      <c r="F143" s="126"/>
      <c r="G143" s="91"/>
      <c r="H143" s="125" t="e">
        <f>E143</f>
        <v>#VALUE!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32086555.65</v>
      </c>
      <c r="E144" s="124" t="e">
        <f>E143</f>
        <v>#VALUE!</v>
      </c>
      <c r="F144" s="126"/>
      <c r="G144" s="91"/>
      <c r="H144" s="125" t="e">
        <f>E144</f>
        <v>#VALUE!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32086555.65</v>
      </c>
      <c r="E145" s="124" t="e">
        <f>E144</f>
        <v>#VALUE!</v>
      </c>
      <c r="F145" s="126"/>
      <c r="G145" s="91"/>
      <c r="H145" s="125" t="e">
        <f>E145</f>
        <v>#VALUE!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D162:I162"/>
    <mergeCell ref="A157:C157"/>
    <mergeCell ref="E158:I158"/>
    <mergeCell ref="A159:C159"/>
    <mergeCell ref="A160:C160"/>
    <mergeCell ref="D160:I160"/>
    <mergeCell ref="D161:I161"/>
    <mergeCell ref="I124:I126"/>
    <mergeCell ref="E125:E126"/>
    <mergeCell ref="F125:F126"/>
    <mergeCell ref="G125:G126"/>
    <mergeCell ref="H125:H126"/>
    <mergeCell ref="A156:C156"/>
    <mergeCell ref="E156:I156"/>
    <mergeCell ref="A123:G123"/>
    <mergeCell ref="A124:A126"/>
    <mergeCell ref="B124:B126"/>
    <mergeCell ref="C124:C126"/>
    <mergeCell ref="D124:D126"/>
    <mergeCell ref="E124:H124"/>
    <mergeCell ref="B58:B59"/>
    <mergeCell ref="C58:C59"/>
    <mergeCell ref="D58:D59"/>
    <mergeCell ref="E58:E59"/>
    <mergeCell ref="F58:G58"/>
    <mergeCell ref="H58:I58"/>
    <mergeCell ref="I12:I14"/>
    <mergeCell ref="E13:E14"/>
    <mergeCell ref="F13:F14"/>
    <mergeCell ref="G13:G14"/>
    <mergeCell ref="H13:H14"/>
    <mergeCell ref="A57:G57"/>
    <mergeCell ref="A11:F11"/>
    <mergeCell ref="A12:A14"/>
    <mergeCell ref="B12:B14"/>
    <mergeCell ref="C12:C14"/>
    <mergeCell ref="D12:D14"/>
    <mergeCell ref="E12:H12"/>
    <mergeCell ref="A2:G2"/>
    <mergeCell ref="A3:G3"/>
    <mergeCell ref="A5:F5"/>
    <mergeCell ref="A6:E6"/>
    <mergeCell ref="A7:C7"/>
    <mergeCell ref="A8:C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88">
      <selection activeCell="E94" sqref="E94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3487193.5</v>
      </c>
      <c r="E61" s="117">
        <f>E62+E65+E80+E82+E86+E90</f>
        <v>3487193.5</v>
      </c>
      <c r="F61" s="117">
        <f>F62+F65+F80+F82+F90</f>
        <v>1915387.91</v>
      </c>
      <c r="G61" s="117">
        <f>G62+G65+G80+G82+G90</f>
        <v>1915387.91</v>
      </c>
      <c r="H61" s="118">
        <f>H65+H82+H86+H88+H84+H80</f>
        <v>1334692.05</v>
      </c>
      <c r="I61" s="118">
        <f>I65+I82+I86+I80</f>
        <v>1334692.05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342106.45999999996</v>
      </c>
      <c r="G62" s="162">
        <f>G63+G64</f>
        <v>342106.45999999996</v>
      </c>
      <c r="H62" s="163">
        <f>D62-G62</f>
        <v>237113.54000000004</v>
      </c>
      <c r="I62" s="163">
        <f>E62-G62</f>
        <v>237113.54000000004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266001.85</v>
      </c>
      <c r="G63" s="120">
        <f>F63</f>
        <v>266001.85</v>
      </c>
      <c r="H63" s="121">
        <f>D63-G63</f>
        <v>178867.58000000002</v>
      </c>
      <c r="I63" s="121">
        <f>E63-G63</f>
        <v>178867.58000000002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76104.61</v>
      </c>
      <c r="G64" s="120">
        <f>F64</f>
        <v>76104.61</v>
      </c>
      <c r="H64" s="121">
        <f>D64-G64</f>
        <v>58245.96000000001</v>
      </c>
      <c r="I64" s="121">
        <f>E64-G64</f>
        <v>58245.96000000001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2889878.5</v>
      </c>
      <c r="E65" s="117">
        <f aca="true" t="shared" si="3" ref="E65:E83">D65</f>
        <v>2889878.5</v>
      </c>
      <c r="F65" s="182">
        <f>F66</f>
        <v>1573281.45</v>
      </c>
      <c r="G65" s="117">
        <f aca="true" t="shared" si="4" ref="G65:G72">F65</f>
        <v>1573281.45</v>
      </c>
      <c r="H65" s="118">
        <f>E65-F65</f>
        <v>1316597.05</v>
      </c>
      <c r="I65" s="118">
        <f>D65-G65</f>
        <v>1316597.05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2889878.5</v>
      </c>
      <c r="E66" s="124">
        <f t="shared" si="3"/>
        <v>2889878.5</v>
      </c>
      <c r="F66" s="186">
        <f>F67+F68+F69+F70+F71+F72+F73+F74+F75</f>
        <v>1573281.45</v>
      </c>
      <c r="G66" s="124">
        <f t="shared" si="4"/>
        <v>1573281.45</v>
      </c>
      <c r="H66" s="125">
        <f>D66-F66</f>
        <v>1316597.05</v>
      </c>
      <c r="I66" s="125">
        <f>E66-G66</f>
        <v>1316597.05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502013.27</v>
      </c>
      <c r="G67" s="120">
        <f t="shared" si="4"/>
        <v>502013.27</v>
      </c>
      <c r="H67" s="121">
        <f aca="true" t="shared" si="5" ref="H67:H74">D67-G67</f>
        <v>284508.24</v>
      </c>
      <c r="I67" s="121">
        <f aca="true" t="shared" si="6" ref="I67:I74">E67-G67</f>
        <v>284508.24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136729.71</v>
      </c>
      <c r="G68" s="120">
        <f t="shared" si="4"/>
        <v>136729.71</v>
      </c>
      <c r="H68" s="121">
        <f t="shared" si="5"/>
        <v>100799.78</v>
      </c>
      <c r="I68" s="121">
        <f t="shared" si="6"/>
        <v>100799.78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970638.5</v>
      </c>
      <c r="E69" s="117">
        <v>970638.5</v>
      </c>
      <c r="F69" s="182">
        <v>72171.78</v>
      </c>
      <c r="G69" s="117">
        <f t="shared" si="4"/>
        <v>72171.78</v>
      </c>
      <c r="H69" s="118">
        <f t="shared" si="5"/>
        <v>898466.72</v>
      </c>
      <c r="I69" s="118">
        <f t="shared" si="6"/>
        <v>898466.72</v>
      </c>
      <c r="J69" s="88"/>
      <c r="K69" s="88"/>
      <c r="L69" s="88"/>
      <c r="M69" s="88"/>
    </row>
    <row r="70" spans="1:13" s="271" customFormat="1" ht="12.75">
      <c r="A70" s="264" t="s">
        <v>108</v>
      </c>
      <c r="B70" s="265" t="s">
        <v>21</v>
      </c>
      <c r="C70" s="265" t="s">
        <v>354</v>
      </c>
      <c r="D70" s="266">
        <v>0</v>
      </c>
      <c r="E70" s="267">
        <f t="shared" si="3"/>
        <v>0</v>
      </c>
      <c r="F70" s="272">
        <v>6900</v>
      </c>
      <c r="G70" s="266">
        <f t="shared" si="4"/>
        <v>6900</v>
      </c>
      <c r="H70" s="269">
        <f t="shared" si="5"/>
        <v>-6900</v>
      </c>
      <c r="I70" s="269">
        <f t="shared" si="6"/>
        <v>-6900</v>
      </c>
      <c r="J70" s="270"/>
      <c r="K70" s="270"/>
      <c r="L70" s="270"/>
      <c r="M70" s="270"/>
    </row>
    <row r="71" spans="1:13" ht="12.75">
      <c r="A71" s="119" t="s">
        <v>109</v>
      </c>
      <c r="B71" s="111" t="s">
        <v>21</v>
      </c>
      <c r="C71" s="111" t="s">
        <v>353</v>
      </c>
      <c r="D71" s="120">
        <v>26780</v>
      </c>
      <c r="E71" s="177">
        <f t="shared" si="3"/>
        <v>26780</v>
      </c>
      <c r="F71" s="181">
        <v>24900</v>
      </c>
      <c r="G71" s="120">
        <f t="shared" si="4"/>
        <v>24900</v>
      </c>
      <c r="H71" s="121">
        <f t="shared" si="5"/>
        <v>1880</v>
      </c>
      <c r="I71" s="121">
        <f t="shared" si="6"/>
        <v>1880</v>
      </c>
      <c r="J71" s="88"/>
      <c r="K71" s="88"/>
      <c r="L71" s="88"/>
      <c r="M71" s="88"/>
    </row>
    <row r="72" spans="1:13" s="271" customFormat="1" ht="12.75">
      <c r="A72" s="264" t="s">
        <v>94</v>
      </c>
      <c r="B72" s="265" t="s">
        <v>21</v>
      </c>
      <c r="C72" s="265" t="s">
        <v>355</v>
      </c>
      <c r="D72" s="266">
        <v>773500</v>
      </c>
      <c r="E72" s="267">
        <f t="shared" si="3"/>
        <v>773500</v>
      </c>
      <c r="F72" s="268">
        <v>761635.04</v>
      </c>
      <c r="G72" s="266">
        <f t="shared" si="4"/>
        <v>761635.04</v>
      </c>
      <c r="H72" s="269">
        <f t="shared" si="5"/>
        <v>11864.959999999963</v>
      </c>
      <c r="I72" s="269">
        <f t="shared" si="6"/>
        <v>11864.959999999963</v>
      </c>
      <c r="J72" s="270"/>
      <c r="K72" s="270"/>
      <c r="L72" s="270"/>
      <c r="M72" s="270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41964</v>
      </c>
      <c r="G74" s="120">
        <f>F74</f>
        <v>41964</v>
      </c>
      <c r="H74" s="121">
        <f t="shared" si="5"/>
        <v>9736</v>
      </c>
      <c r="I74" s="121">
        <f t="shared" si="6"/>
        <v>9736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138977.77</v>
      </c>
      <c r="G91" s="117">
        <f>G92</f>
        <v>138977.77</v>
      </c>
      <c r="H91" s="118">
        <f>D91-G91</f>
        <v>98763.23000000001</v>
      </c>
      <c r="I91" s="118">
        <f>E91-G91</f>
        <v>98763.23000000001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138977.77</v>
      </c>
      <c r="G92" s="124">
        <f>G93+G94+G95</f>
        <v>138977.77</v>
      </c>
      <c r="H92" s="125">
        <f>D92-G92</f>
        <v>98763.23000000001</v>
      </c>
      <c r="I92" s="125">
        <f>E92-G92</f>
        <v>98763.23000000001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108777</v>
      </c>
      <c r="G93" s="120">
        <f>F93</f>
        <v>108777</v>
      </c>
      <c r="H93" s="121">
        <f>D93-G93</f>
        <v>61024.07999999999</v>
      </c>
      <c r="I93" s="121">
        <f>E93-G93</f>
        <v>61024.07999999999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30200.77</v>
      </c>
      <c r="G94" s="120">
        <f>F94</f>
        <v>30200.77</v>
      </c>
      <c r="H94" s="121">
        <f>D94-G94</f>
        <v>27589.149999999998</v>
      </c>
      <c r="I94" s="121">
        <f>E94-G94</f>
        <v>27589.149999999998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4200</v>
      </c>
      <c r="G96" s="162">
        <f>G97</f>
        <v>4200</v>
      </c>
      <c r="H96" s="163">
        <f>D96-F96</f>
        <v>583</v>
      </c>
      <c r="I96" s="163">
        <f>H96</f>
        <v>583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4200</v>
      </c>
      <c r="G97" s="120">
        <f>F97</f>
        <v>4200</v>
      </c>
      <c r="H97" s="121">
        <f>D97-F97</f>
        <v>583</v>
      </c>
      <c r="I97" s="121">
        <f>H97</f>
        <v>583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29249485</v>
      </c>
      <c r="E98" s="242">
        <f>D98</f>
        <v>29249485</v>
      </c>
      <c r="F98" s="243">
        <f>F99</f>
        <v>99011</v>
      </c>
      <c r="G98" s="242">
        <f>F98</f>
        <v>99011</v>
      </c>
      <c r="H98" s="244">
        <f>E98</f>
        <v>29249485</v>
      </c>
      <c r="I98" s="244">
        <f>H98</f>
        <v>29249485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29249485</v>
      </c>
      <c r="E99" s="120">
        <f>E98</f>
        <v>29249485</v>
      </c>
      <c r="F99" s="137">
        <v>99011</v>
      </c>
      <c r="G99" s="120">
        <f>F99</f>
        <v>99011</v>
      </c>
      <c r="H99" s="121">
        <f>H98</f>
        <v>29249485</v>
      </c>
      <c r="I99" s="121">
        <f>I98</f>
        <v>29249485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252603</v>
      </c>
      <c r="E100" s="117">
        <f>E102</f>
        <v>252603</v>
      </c>
      <c r="F100" s="180">
        <f>F102</f>
        <v>146937.56</v>
      </c>
      <c r="G100" s="117">
        <f>G101</f>
        <v>146937.56</v>
      </c>
      <c r="H100" s="118">
        <f>D100-F100</f>
        <v>105665.44</v>
      </c>
      <c r="I100" s="118">
        <f>D100-F100</f>
        <v>105665.44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252603</v>
      </c>
      <c r="E101" s="131">
        <f>E100</f>
        <v>252603</v>
      </c>
      <c r="F101" s="188">
        <f>F102</f>
        <v>146937.56</v>
      </c>
      <c r="G101" s="131">
        <f>G102</f>
        <v>146937.56</v>
      </c>
      <c r="H101" s="118">
        <f>D101-F101</f>
        <v>105665.44</v>
      </c>
      <c r="I101" s="118">
        <f>H101</f>
        <v>105665.44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252603</v>
      </c>
      <c r="E102" s="131">
        <f>E104+E106+E103+E107+E108</f>
        <v>252603</v>
      </c>
      <c r="F102" s="188">
        <f>F104+F106+F103+F107+F108+F105</f>
        <v>146937.56</v>
      </c>
      <c r="G102" s="131">
        <f>G104+G106+G103+G107+G108</f>
        <v>146937.56</v>
      </c>
      <c r="H102" s="118">
        <f>D102-F102</f>
        <v>105665.44</v>
      </c>
      <c r="I102" s="118">
        <f>H102</f>
        <v>105665.44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23176.74</v>
      </c>
      <c r="G103" s="120">
        <f aca="true" t="shared" si="10" ref="G103:G108">F103</f>
        <v>23176.74</v>
      </c>
      <c r="H103" s="121">
        <f aca="true" t="shared" si="11" ref="H103:H108">D103-G103</f>
        <v>42036.259999999995</v>
      </c>
      <c r="I103" s="121">
        <f>E103-G103</f>
        <v>42036.259999999995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77500</v>
      </c>
      <c r="E104" s="120">
        <f t="shared" si="9"/>
        <v>77500</v>
      </c>
      <c r="F104" s="183">
        <v>58849.63</v>
      </c>
      <c r="G104" s="120">
        <f t="shared" si="10"/>
        <v>58849.63</v>
      </c>
      <c r="H104" s="121">
        <f t="shared" si="11"/>
        <v>18650.370000000003</v>
      </c>
      <c r="I104" s="121">
        <f>E104-G104</f>
        <v>18650.370000000003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109890</v>
      </c>
      <c r="E107" s="120">
        <f t="shared" si="9"/>
        <v>109890</v>
      </c>
      <c r="F107" s="137">
        <v>64911.19</v>
      </c>
      <c r="G107" s="120">
        <f t="shared" si="10"/>
        <v>64911.19</v>
      </c>
      <c r="H107" s="121">
        <f t="shared" si="11"/>
        <v>44978.81</v>
      </c>
      <c r="I107" s="121">
        <f>H107</f>
        <v>44978.81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409864.95</v>
      </c>
      <c r="G115" s="167">
        <f>G116</f>
        <v>409864.95</v>
      </c>
      <c r="H115" s="163">
        <f>H116</f>
        <v>120858.04999999999</v>
      </c>
      <c r="I115" s="163">
        <f>E115-G115</f>
        <v>120858.04999999999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409864.95</v>
      </c>
      <c r="G116" s="145">
        <f>F116</f>
        <v>409864.95</v>
      </c>
      <c r="H116" s="121">
        <f>E116-F116</f>
        <v>120858.04999999999</v>
      </c>
      <c r="I116" s="121">
        <f>H116</f>
        <v>120858.04999999999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33767650.5</v>
      </c>
      <c r="E119" s="117">
        <f>E117+E115+E109+E100+E96+E91+E61+E111+E98</f>
        <v>33767650.5</v>
      </c>
      <c r="F119" s="117">
        <f>F61+F91+F115+F100+F98+F96+F111+F109</f>
        <v>2714379.19</v>
      </c>
      <c r="G119" s="117">
        <f>G61+G91+G96+G100+G109+G115+G117+G98+G111</f>
        <v>2714379.19</v>
      </c>
      <c r="H119" s="118">
        <f>H61+H91+H96+H100+H109+H115+H117</f>
        <v>1663122.77</v>
      </c>
      <c r="I119" s="118">
        <f>I61+I82+I86+I88+I91+I96+I100+I109+I115+I117</f>
        <v>1677171.77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10367954</v>
      </c>
      <c r="E121" s="120"/>
      <c r="F121" s="137">
        <f>E16-F119</f>
        <v>-2410607.6799999997</v>
      </c>
      <c r="G121" s="120">
        <f>F121</f>
        <v>-2410607.6799999997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10367954</v>
      </c>
      <c r="E128" s="98">
        <f>F121</f>
        <v>-2410607.6799999997</v>
      </c>
      <c r="F128" s="178"/>
      <c r="G128" s="93"/>
      <c r="H128" s="98">
        <f>E128</f>
        <v>-2410607.6799999997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10367954</v>
      </c>
      <c r="E137" s="98">
        <f>E138+E142</f>
        <v>2410607.6799999997</v>
      </c>
      <c r="F137" s="126"/>
      <c r="G137" s="91"/>
      <c r="H137" s="98">
        <f>E137</f>
        <v>2410607.6799999997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33767650.5</v>
      </c>
      <c r="E142" s="124">
        <f>F119</f>
        <v>2714379.19</v>
      </c>
      <c r="F142" s="126"/>
      <c r="G142" s="91"/>
      <c r="H142" s="125">
        <f>E142</f>
        <v>2714379.19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33767650.5</v>
      </c>
      <c r="E143" s="124">
        <f>E142</f>
        <v>2714379.19</v>
      </c>
      <c r="F143" s="126"/>
      <c r="G143" s="91"/>
      <c r="H143" s="125">
        <f>E143</f>
        <v>2714379.19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33767650.5</v>
      </c>
      <c r="E144" s="124">
        <f>E143</f>
        <v>2714379.19</v>
      </c>
      <c r="F144" s="126"/>
      <c r="G144" s="91"/>
      <c r="H144" s="125">
        <f>E144</f>
        <v>2714379.19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33767650.5</v>
      </c>
      <c r="E145" s="124">
        <f>E144</f>
        <v>2714379.19</v>
      </c>
      <c r="F145" s="126"/>
      <c r="G145" s="91"/>
      <c r="H145" s="125">
        <f>E145</f>
        <v>2714379.19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91">
      <selection activeCell="G116" sqref="G116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1814268</v>
      </c>
      <c r="E61" s="117">
        <f>E62+E65+E80+E82+E86+E90</f>
        <v>1814268</v>
      </c>
      <c r="F61" s="117">
        <f>F62+F65+F80+F82+F90</f>
        <v>803921</v>
      </c>
      <c r="G61" s="117">
        <f>G62+G65+G80+G82+G90</f>
        <v>803921</v>
      </c>
      <c r="H61" s="118">
        <f>H65+H82+H86+H88+H84+H80</f>
        <v>726833.36</v>
      </c>
      <c r="I61" s="118">
        <f>I65+I82+I86+I80</f>
        <v>726833.36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295706.36</v>
      </c>
      <c r="G62" s="162">
        <f>G63+G64</f>
        <v>295706.36</v>
      </c>
      <c r="H62" s="163">
        <f>D62-G62</f>
        <v>283513.64</v>
      </c>
      <c r="I62" s="163">
        <f>E62-G62</f>
        <v>283513.64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230364.3</v>
      </c>
      <c r="G63" s="120">
        <f>F63</f>
        <v>230364.3</v>
      </c>
      <c r="H63" s="121">
        <f>D63-G63</f>
        <v>214505.13</v>
      </c>
      <c r="I63" s="121">
        <f>E63-G63</f>
        <v>214505.13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65342.06</v>
      </c>
      <c r="G64" s="120">
        <f>F64</f>
        <v>65342.06</v>
      </c>
      <c r="H64" s="121">
        <f>D64-G64</f>
        <v>69008.51000000001</v>
      </c>
      <c r="I64" s="121">
        <f>E64-G64</f>
        <v>69008.51000000001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1216953</v>
      </c>
      <c r="E65" s="117">
        <f aca="true" t="shared" si="3" ref="E65:E83">D65</f>
        <v>1216953</v>
      </c>
      <c r="F65" s="182">
        <f>F66</f>
        <v>508214.64</v>
      </c>
      <c r="G65" s="117">
        <f aca="true" t="shared" si="4" ref="G65:G72">F65</f>
        <v>508214.64</v>
      </c>
      <c r="H65" s="118">
        <f>E65-F65</f>
        <v>708738.36</v>
      </c>
      <c r="I65" s="118">
        <f>D65-G65</f>
        <v>708738.36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1216953</v>
      </c>
      <c r="E66" s="124">
        <f t="shared" si="3"/>
        <v>1216953</v>
      </c>
      <c r="F66" s="186">
        <f>F67+F68+F69+F70+F71+F72+F73+F74+F75</f>
        <v>508214.64</v>
      </c>
      <c r="G66" s="124">
        <f t="shared" si="4"/>
        <v>508214.64</v>
      </c>
      <c r="H66" s="125">
        <f>D66-F66</f>
        <v>708738.36</v>
      </c>
      <c r="I66" s="125">
        <f>E66-G66</f>
        <v>708738.36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365274.67</v>
      </c>
      <c r="G67" s="120">
        <f t="shared" si="4"/>
        <v>365274.67</v>
      </c>
      <c r="H67" s="121">
        <f aca="true" t="shared" si="5" ref="H67:H74">D67-G67</f>
        <v>421246.84</v>
      </c>
      <c r="I67" s="121">
        <f aca="true" t="shared" si="6" ref="I67:I74">E67-G67</f>
        <v>421246.84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55597.41</v>
      </c>
      <c r="G69" s="117">
        <f t="shared" si="4"/>
        <v>55597.41</v>
      </c>
      <c r="H69" s="118">
        <f t="shared" si="5"/>
        <v>15615.589999999997</v>
      </c>
      <c r="I69" s="118">
        <f t="shared" si="6"/>
        <v>15615.589999999997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26780</v>
      </c>
      <c r="E71" s="177">
        <f t="shared" si="3"/>
        <v>26780</v>
      </c>
      <c r="F71" s="181">
        <v>15500</v>
      </c>
      <c r="G71" s="120">
        <f t="shared" si="4"/>
        <v>15500</v>
      </c>
      <c r="H71" s="121">
        <f t="shared" si="5"/>
        <v>11280</v>
      </c>
      <c r="I71" s="121">
        <f t="shared" si="6"/>
        <v>11280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25087.5</v>
      </c>
      <c r="G74" s="120">
        <f>F74</f>
        <v>25087.5</v>
      </c>
      <c r="H74" s="121">
        <f t="shared" si="5"/>
        <v>26612.5</v>
      </c>
      <c r="I74" s="121">
        <f t="shared" si="6"/>
        <v>26612.5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98609.79</v>
      </c>
      <c r="G91" s="117">
        <f>G92</f>
        <v>98609.79</v>
      </c>
      <c r="H91" s="118">
        <f>D91-G91</f>
        <v>139131.21000000002</v>
      </c>
      <c r="I91" s="118">
        <f>E91-G91</f>
        <v>139131.21000000002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98609.79</v>
      </c>
      <c r="G92" s="124">
        <f>G93+G94+G95</f>
        <v>98609.79</v>
      </c>
      <c r="H92" s="125">
        <f>D92-G92</f>
        <v>139131.21000000002</v>
      </c>
      <c r="I92" s="125">
        <f>E92-G92</f>
        <v>139131.21000000002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94558</v>
      </c>
      <c r="G93" s="120">
        <f>F93</f>
        <v>94558</v>
      </c>
      <c r="H93" s="121">
        <f>D93-G93</f>
        <v>75243.07999999999</v>
      </c>
      <c r="I93" s="121">
        <f>E93-G93</f>
        <v>75243.07999999999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3600</v>
      </c>
      <c r="G96" s="162">
        <f>G97</f>
        <v>3600</v>
      </c>
      <c r="H96" s="163">
        <f>D96-F96</f>
        <v>1183</v>
      </c>
      <c r="I96" s="163">
        <f>H96</f>
        <v>1183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3600</v>
      </c>
      <c r="G97" s="120">
        <f>F97</f>
        <v>3600</v>
      </c>
      <c r="H97" s="121">
        <f>D97-F97</f>
        <v>1183</v>
      </c>
      <c r="I97" s="121">
        <f>H97</f>
        <v>1183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0</v>
      </c>
      <c r="G98" s="242">
        <f>F98</f>
        <v>0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0</v>
      </c>
      <c r="G99" s="120">
        <f>F99</f>
        <v>0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24613.32</v>
      </c>
      <c r="G100" s="117">
        <f>G101</f>
        <v>24613.32</v>
      </c>
      <c r="H100" s="118">
        <f>D100-F100</f>
        <v>51099.68</v>
      </c>
      <c r="I100" s="118">
        <f>D100-F100</f>
        <v>51099.68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24613.32</v>
      </c>
      <c r="G101" s="131">
        <f>G102</f>
        <v>24613.32</v>
      </c>
      <c r="H101" s="118">
        <f>D101-F101</f>
        <v>51099.68</v>
      </c>
      <c r="I101" s="118">
        <f>H101</f>
        <v>51099.68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24613.32</v>
      </c>
      <c r="G102" s="131">
        <f>G104+G106+G103+G107+G108</f>
        <v>24613.32</v>
      </c>
      <c r="H102" s="118">
        <f>D102-F102</f>
        <v>51099.68</v>
      </c>
      <c r="I102" s="118">
        <f>H102</f>
        <v>51099.68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22088.32</v>
      </c>
      <c r="G103" s="120">
        <f aca="true" t="shared" si="10" ref="G103:G108">F103</f>
        <v>22088.32</v>
      </c>
      <c r="H103" s="121">
        <f aca="true" t="shared" si="11" ref="H103:H108">D103-G103</f>
        <v>43124.68</v>
      </c>
      <c r="I103" s="121">
        <f>E103-G103</f>
        <v>43124.68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2525</v>
      </c>
      <c r="G107" s="120">
        <f t="shared" si="10"/>
        <v>2525</v>
      </c>
      <c r="H107" s="121">
        <f t="shared" si="11"/>
        <v>1475</v>
      </c>
      <c r="I107" s="121">
        <f>H107</f>
        <v>1475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364324.4</v>
      </c>
      <c r="G115" s="167">
        <f>G116</f>
        <v>364324.4</v>
      </c>
      <c r="H115" s="163">
        <f>H116</f>
        <v>166398.59999999998</v>
      </c>
      <c r="I115" s="163">
        <f>E115-G115</f>
        <v>166398.59999999998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364324.4</v>
      </c>
      <c r="G116" s="145">
        <f>F116</f>
        <v>364324.4</v>
      </c>
      <c r="H116" s="121">
        <f>E116-F116</f>
        <v>166398.59999999998</v>
      </c>
      <c r="I116" s="121">
        <f>H116</f>
        <v>166398.59999999998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24508820</v>
      </c>
      <c r="E119" s="117">
        <f>E117+E115+E109+E100+E96+E91+E61+E111+E98</f>
        <v>24508820</v>
      </c>
      <c r="F119" s="117">
        <f>F61+F91+F115+F100+F98+F96+F111+F109</f>
        <v>1295068.51</v>
      </c>
      <c r="G119" s="117">
        <f>G61+G91+G96+G100+G109+G115+G117+G98+G111</f>
        <v>1295068.51</v>
      </c>
      <c r="H119" s="118">
        <f>H61+H91+H96+H100+H109+H115+H117</f>
        <v>1087206.85</v>
      </c>
      <c r="I119" s="118">
        <f>I61+I82+I86+I88+I91+I96+I100+I109+I115+I117</f>
        <v>1101255.85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1109123.5</v>
      </c>
      <c r="E121" s="120"/>
      <c r="F121" s="137">
        <f>E16-F119</f>
        <v>-991297</v>
      </c>
      <c r="G121" s="120">
        <f>F121</f>
        <v>-991297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1109123.5</v>
      </c>
      <c r="E128" s="98">
        <f>F121</f>
        <v>-991297</v>
      </c>
      <c r="F128" s="178"/>
      <c r="G128" s="93"/>
      <c r="H128" s="98">
        <f>E128</f>
        <v>-991297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1109123.5</v>
      </c>
      <c r="E137" s="98">
        <f>E138+E142</f>
        <v>991297</v>
      </c>
      <c r="F137" s="126"/>
      <c r="G137" s="91"/>
      <c r="H137" s="98">
        <f>E137</f>
        <v>991297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24508820</v>
      </c>
      <c r="E142" s="124">
        <f>F119</f>
        <v>1295068.51</v>
      </c>
      <c r="F142" s="126"/>
      <c r="G142" s="91"/>
      <c r="H142" s="125">
        <f>E142</f>
        <v>1295068.51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24508820</v>
      </c>
      <c r="E143" s="124">
        <f>E142</f>
        <v>1295068.51</v>
      </c>
      <c r="F143" s="126"/>
      <c r="G143" s="91"/>
      <c r="H143" s="125">
        <f>E143</f>
        <v>1295068.51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24508820</v>
      </c>
      <c r="E144" s="124">
        <f>E143</f>
        <v>1295068.51</v>
      </c>
      <c r="F144" s="126"/>
      <c r="G144" s="91"/>
      <c r="H144" s="125">
        <f>E144</f>
        <v>1295068.51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24508820</v>
      </c>
      <c r="E145" s="124">
        <f>E144</f>
        <v>1295068.51</v>
      </c>
      <c r="F145" s="126"/>
      <c r="G145" s="91"/>
      <c r="H145" s="125">
        <f>E145</f>
        <v>1295068.51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100">
      <selection activeCell="G116" sqref="G116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1814268</v>
      </c>
      <c r="E61" s="117">
        <f>E62+E65+E80+E82+E86+E90</f>
        <v>1814268</v>
      </c>
      <c r="F61" s="117">
        <f>F62+F65+F80+F82+F90</f>
        <v>682336.44</v>
      </c>
      <c r="G61" s="117">
        <f>G62+G65+G80+G82+G90</f>
        <v>682336.44</v>
      </c>
      <c r="H61" s="118">
        <f>H65+H82+H86+H88+H84+H80</f>
        <v>802017.8200000001</v>
      </c>
      <c r="I61" s="118">
        <f>I65+I82+I86+I80</f>
        <v>802017.8200000001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249306.26</v>
      </c>
      <c r="G62" s="162">
        <f>G63+G64</f>
        <v>249306.26</v>
      </c>
      <c r="H62" s="163">
        <f>D62-G62</f>
        <v>329913.74</v>
      </c>
      <c r="I62" s="163">
        <f>E62-G62</f>
        <v>329913.74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194726.75</v>
      </c>
      <c r="G63" s="120">
        <f>F63</f>
        <v>194726.75</v>
      </c>
      <c r="H63" s="121">
        <f>D63-G63</f>
        <v>250142.68</v>
      </c>
      <c r="I63" s="121">
        <f>E63-G63</f>
        <v>250142.68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54579.51</v>
      </c>
      <c r="G64" s="120">
        <f>F64</f>
        <v>54579.51</v>
      </c>
      <c r="H64" s="121">
        <f>D64-G64</f>
        <v>79771.06</v>
      </c>
      <c r="I64" s="121">
        <f>E64-G64</f>
        <v>79771.06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1216953</v>
      </c>
      <c r="E65" s="117">
        <f aca="true" t="shared" si="3" ref="E65:E83">D65</f>
        <v>1216953</v>
      </c>
      <c r="F65" s="182">
        <f>F66</f>
        <v>433030.18</v>
      </c>
      <c r="G65" s="117">
        <f aca="true" t="shared" si="4" ref="G65:G72">F65</f>
        <v>433030.18</v>
      </c>
      <c r="H65" s="118">
        <f>E65-F65</f>
        <v>783922.8200000001</v>
      </c>
      <c r="I65" s="118">
        <f>D65-G65</f>
        <v>783922.8200000001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1216953</v>
      </c>
      <c r="E66" s="124">
        <f t="shared" si="3"/>
        <v>1216953</v>
      </c>
      <c r="F66" s="186">
        <f>F67+F68+F69+F70+F71+F72+F73+F74+F75</f>
        <v>433030.18</v>
      </c>
      <c r="G66" s="124">
        <f t="shared" si="4"/>
        <v>433030.18</v>
      </c>
      <c r="H66" s="125">
        <f>D66-F66</f>
        <v>783922.8200000001</v>
      </c>
      <c r="I66" s="125">
        <f>E66-G66</f>
        <v>783922.8200000001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308933.39</v>
      </c>
      <c r="G67" s="120">
        <f t="shared" si="4"/>
        <v>308933.39</v>
      </c>
      <c r="H67" s="121">
        <f aca="true" t="shared" si="5" ref="H67:H74">D67-G67</f>
        <v>477588.12</v>
      </c>
      <c r="I67" s="121">
        <f aca="true" t="shared" si="6" ref="I67:I74">E67-G67</f>
        <v>477588.12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47396.73</v>
      </c>
      <c r="G69" s="117">
        <f t="shared" si="4"/>
        <v>47396.73</v>
      </c>
      <c r="H69" s="118">
        <f t="shared" si="5"/>
        <v>23816.269999999997</v>
      </c>
      <c r="I69" s="118">
        <f t="shared" si="6"/>
        <v>23816.269999999997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26780</v>
      </c>
      <c r="E71" s="177">
        <f t="shared" si="3"/>
        <v>26780</v>
      </c>
      <c r="F71" s="181">
        <v>13100</v>
      </c>
      <c r="G71" s="120">
        <f t="shared" si="4"/>
        <v>13100</v>
      </c>
      <c r="H71" s="121">
        <f t="shared" si="5"/>
        <v>13680</v>
      </c>
      <c r="I71" s="121">
        <f t="shared" si="6"/>
        <v>13680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16845</v>
      </c>
      <c r="G74" s="120">
        <f>F74</f>
        <v>16845</v>
      </c>
      <c r="H74" s="121">
        <f t="shared" si="5"/>
        <v>34855</v>
      </c>
      <c r="I74" s="121">
        <f t="shared" si="6"/>
        <v>34855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83330.79</v>
      </c>
      <c r="G91" s="117">
        <f>G92</f>
        <v>83330.79</v>
      </c>
      <c r="H91" s="118">
        <f>D91-G91</f>
        <v>154410.21000000002</v>
      </c>
      <c r="I91" s="118">
        <f>E91-G91</f>
        <v>154410.21000000002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83330.79</v>
      </c>
      <c r="G92" s="124">
        <f>G93+G94+G95</f>
        <v>83330.79</v>
      </c>
      <c r="H92" s="125">
        <f>D92-G92</f>
        <v>154410.21000000002</v>
      </c>
      <c r="I92" s="125">
        <f>E92-G92</f>
        <v>154410.21000000002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79279</v>
      </c>
      <c r="G93" s="120">
        <f>F93</f>
        <v>79279</v>
      </c>
      <c r="H93" s="121">
        <f>D93-G93</f>
        <v>90522.07999999999</v>
      </c>
      <c r="I93" s="121">
        <f>E93-G93</f>
        <v>90522.07999999999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3000</v>
      </c>
      <c r="G96" s="162">
        <f>G97</f>
        <v>3000</v>
      </c>
      <c r="H96" s="163">
        <f>D96-F96</f>
        <v>1783</v>
      </c>
      <c r="I96" s="163">
        <f>H96</f>
        <v>1783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3000</v>
      </c>
      <c r="G97" s="120">
        <f>F97</f>
        <v>3000</v>
      </c>
      <c r="H97" s="121">
        <f>D97-F97</f>
        <v>1783</v>
      </c>
      <c r="I97" s="121">
        <f>H97</f>
        <v>1783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0</v>
      </c>
      <c r="G98" s="242">
        <f>F98</f>
        <v>0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0</v>
      </c>
      <c r="G99" s="120">
        <f>F99</f>
        <v>0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22088.32</v>
      </c>
      <c r="G100" s="117">
        <f>G101</f>
        <v>22088.32</v>
      </c>
      <c r="H100" s="118">
        <f>D100-F100</f>
        <v>53624.68</v>
      </c>
      <c r="I100" s="118">
        <f>D100-F100</f>
        <v>53624.68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22088.32</v>
      </c>
      <c r="G101" s="131">
        <f>G102</f>
        <v>22088.32</v>
      </c>
      <c r="H101" s="118">
        <f>D101-F101</f>
        <v>53624.68</v>
      </c>
      <c r="I101" s="118">
        <f>H101</f>
        <v>53624.68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22088.32</v>
      </c>
      <c r="G102" s="131">
        <f>G104+G106+G103+G107+G108</f>
        <v>22088.32</v>
      </c>
      <c r="H102" s="118">
        <f>D102-F102</f>
        <v>53624.68</v>
      </c>
      <c r="I102" s="118">
        <f>H102</f>
        <v>53624.68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22088.32</v>
      </c>
      <c r="G103" s="120">
        <f aca="true" t="shared" si="10" ref="G103:G108">F103</f>
        <v>22088.32</v>
      </c>
      <c r="H103" s="121">
        <f aca="true" t="shared" si="11" ref="H103:H108">D103-G103</f>
        <v>43124.68</v>
      </c>
      <c r="I103" s="121">
        <f>E103-G103</f>
        <v>43124.68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0</v>
      </c>
      <c r="G107" s="120">
        <f t="shared" si="10"/>
        <v>0</v>
      </c>
      <c r="H107" s="121">
        <f t="shared" si="11"/>
        <v>4000</v>
      </c>
      <c r="I107" s="121">
        <f>H107</f>
        <v>4000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318783.85</v>
      </c>
      <c r="G115" s="167">
        <f>G116</f>
        <v>318783.85</v>
      </c>
      <c r="H115" s="163">
        <f>H116</f>
        <v>211939.15000000002</v>
      </c>
      <c r="I115" s="163">
        <f>E115-G115</f>
        <v>211939.15000000002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318783.85</v>
      </c>
      <c r="G116" s="145">
        <f>F116</f>
        <v>318783.85</v>
      </c>
      <c r="H116" s="121">
        <f>E116-F116</f>
        <v>211939.15000000002</v>
      </c>
      <c r="I116" s="121">
        <f>H116</f>
        <v>211939.15000000002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24508820</v>
      </c>
      <c r="E119" s="117">
        <f>E117+E115+E109+E100+E96+E91+E61+E111+E98</f>
        <v>24508820</v>
      </c>
      <c r="F119" s="117">
        <f>F61+F91+F115+F100+F98+F96+F111+F109</f>
        <v>1109539.4000000001</v>
      </c>
      <c r="G119" s="117">
        <f>G61+G91+G96+G100+G109+G115+G117+G98+G111</f>
        <v>1109539.4</v>
      </c>
      <c r="H119" s="118">
        <f>H61+H91+H96+H100+H109+H115+H117</f>
        <v>1226335.86</v>
      </c>
      <c r="I119" s="118">
        <f>I61+I82+I86+I88+I91+I96+I100+I109+I115+I117</f>
        <v>1240384.86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1109123.5</v>
      </c>
      <c r="E121" s="120"/>
      <c r="F121" s="137">
        <f>E16-F119</f>
        <v>-805767.8900000001</v>
      </c>
      <c r="G121" s="120">
        <f>F121</f>
        <v>-805767.8900000001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1109123.5</v>
      </c>
      <c r="E128" s="98">
        <f>F121</f>
        <v>-805767.8900000001</v>
      </c>
      <c r="F128" s="178"/>
      <c r="G128" s="93"/>
      <c r="H128" s="98">
        <f>E128</f>
        <v>-805767.8900000001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1109123.5</v>
      </c>
      <c r="E137" s="98">
        <f>E138+E142</f>
        <v>805767.8900000001</v>
      </c>
      <c r="F137" s="126"/>
      <c r="G137" s="91"/>
      <c r="H137" s="98">
        <f>E137</f>
        <v>805767.8900000001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24508820</v>
      </c>
      <c r="E142" s="124">
        <f>F119</f>
        <v>1109539.4000000001</v>
      </c>
      <c r="F142" s="126"/>
      <c r="G142" s="91"/>
      <c r="H142" s="125">
        <f>E142</f>
        <v>1109539.4000000001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24508820</v>
      </c>
      <c r="E143" s="124">
        <f>E142</f>
        <v>1109539.4000000001</v>
      </c>
      <c r="F143" s="126"/>
      <c r="G143" s="91"/>
      <c r="H143" s="125">
        <f>E143</f>
        <v>1109539.4000000001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24508820</v>
      </c>
      <c r="E144" s="124">
        <f>E143</f>
        <v>1109539.4000000001</v>
      </c>
      <c r="F144" s="126"/>
      <c r="G144" s="91"/>
      <c r="H144" s="125">
        <f>E144</f>
        <v>1109539.4000000001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24508820</v>
      </c>
      <c r="E145" s="124">
        <f>E144</f>
        <v>1109539.4000000001</v>
      </c>
      <c r="F145" s="126"/>
      <c r="G145" s="91"/>
      <c r="H145" s="125">
        <f>E145</f>
        <v>1109539.4000000001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100">
      <selection activeCell="G116" sqref="G116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1806768</v>
      </c>
      <c r="E61" s="117">
        <f>E62+E65+E80+E82+E86+E90</f>
        <v>1806768</v>
      </c>
      <c r="F61" s="117">
        <f>F62+F65+F80+F82+F90</f>
        <v>562389.83</v>
      </c>
      <c r="G61" s="117">
        <f>G62+G65+G80+G82+G90</f>
        <v>562389.83</v>
      </c>
      <c r="H61" s="118">
        <f>H65+H82+H86+H88+H84+H80</f>
        <v>868064.3300000001</v>
      </c>
      <c r="I61" s="118">
        <f>I65+I82+I86+I80</f>
        <v>868064.3300000001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202906.16</v>
      </c>
      <c r="G62" s="162">
        <f>G63+G64</f>
        <v>202906.16</v>
      </c>
      <c r="H62" s="163">
        <f>D62-G62</f>
        <v>376313.83999999997</v>
      </c>
      <c r="I62" s="163">
        <f>E62-G62</f>
        <v>376313.83999999997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159089.2</v>
      </c>
      <c r="G63" s="120">
        <f>F63</f>
        <v>159089.2</v>
      </c>
      <c r="H63" s="121">
        <f>D63-G63</f>
        <v>285780.23</v>
      </c>
      <c r="I63" s="121">
        <f>E63-G63</f>
        <v>285780.23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43816.96</v>
      </c>
      <c r="G64" s="120">
        <f>F64</f>
        <v>43816.96</v>
      </c>
      <c r="H64" s="121">
        <f>D64-G64</f>
        <v>90533.61000000002</v>
      </c>
      <c r="I64" s="121">
        <f>E64-G64</f>
        <v>90533.61000000002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1209453</v>
      </c>
      <c r="E65" s="117">
        <f aca="true" t="shared" si="3" ref="E65:E83">D65</f>
        <v>1209453</v>
      </c>
      <c r="F65" s="182">
        <f>F66</f>
        <v>359483.67</v>
      </c>
      <c r="G65" s="117">
        <f aca="true" t="shared" si="4" ref="G65:G72">F65</f>
        <v>359483.67</v>
      </c>
      <c r="H65" s="118">
        <f>E65-F65</f>
        <v>849969.3300000001</v>
      </c>
      <c r="I65" s="118">
        <f>D65-G65</f>
        <v>849969.3300000001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1209453</v>
      </c>
      <c r="E66" s="124">
        <f t="shared" si="3"/>
        <v>1209453</v>
      </c>
      <c r="F66" s="186">
        <f>F67+F68+F69+F70+F71+F72+F73+F74+F75</f>
        <v>359483.67</v>
      </c>
      <c r="G66" s="124">
        <f t="shared" si="4"/>
        <v>359483.67</v>
      </c>
      <c r="H66" s="125">
        <f>D66-F66</f>
        <v>849969.3300000001</v>
      </c>
      <c r="I66" s="125">
        <f>E66-G66</f>
        <v>849969.3300000001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255678.11</v>
      </c>
      <c r="G67" s="120">
        <f t="shared" si="4"/>
        <v>255678.11</v>
      </c>
      <c r="H67" s="121">
        <f aca="true" t="shared" si="5" ref="H67:H74">D67-G67</f>
        <v>530843.4</v>
      </c>
      <c r="I67" s="121">
        <f aca="true" t="shared" si="6" ref="I67:I74">E67-G67</f>
        <v>530843.4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39140.5</v>
      </c>
      <c r="G69" s="117">
        <f t="shared" si="4"/>
        <v>39140.5</v>
      </c>
      <c r="H69" s="118">
        <f t="shared" si="5"/>
        <v>32072.5</v>
      </c>
      <c r="I69" s="118">
        <f t="shared" si="6"/>
        <v>32072.5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19280</v>
      </c>
      <c r="E71" s="177">
        <f t="shared" si="3"/>
        <v>19280</v>
      </c>
      <c r="F71" s="181">
        <v>2400</v>
      </c>
      <c r="G71" s="120">
        <f t="shared" si="4"/>
        <v>2400</v>
      </c>
      <c r="H71" s="121">
        <f t="shared" si="5"/>
        <v>16880</v>
      </c>
      <c r="I71" s="121">
        <f t="shared" si="6"/>
        <v>16880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15510</v>
      </c>
      <c r="G74" s="120">
        <f>F74</f>
        <v>15510</v>
      </c>
      <c r="H74" s="121">
        <f t="shared" si="5"/>
        <v>36190</v>
      </c>
      <c r="I74" s="121">
        <f t="shared" si="6"/>
        <v>36190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69079.79</v>
      </c>
      <c r="G91" s="117">
        <f>G92</f>
        <v>69079.79</v>
      </c>
      <c r="H91" s="118">
        <f>D91-G91</f>
        <v>168661.21000000002</v>
      </c>
      <c r="I91" s="118">
        <f>E91-G91</f>
        <v>168661.21000000002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69079.79</v>
      </c>
      <c r="G92" s="124">
        <f>G93+G94+G95</f>
        <v>69079.79</v>
      </c>
      <c r="H92" s="125">
        <f>D92-G92</f>
        <v>168661.21000000002</v>
      </c>
      <c r="I92" s="125">
        <f>E92-G92</f>
        <v>168661.21000000002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65028</v>
      </c>
      <c r="G93" s="120">
        <f>F93</f>
        <v>65028</v>
      </c>
      <c r="H93" s="121">
        <f>D93-G93</f>
        <v>104773.07999999999</v>
      </c>
      <c r="I93" s="121">
        <f>E93-G93</f>
        <v>104773.07999999999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2400</v>
      </c>
      <c r="G96" s="162">
        <f>G97</f>
        <v>2400</v>
      </c>
      <c r="H96" s="163">
        <f>D96-F96</f>
        <v>2383</v>
      </c>
      <c r="I96" s="163">
        <f>H96</f>
        <v>2383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2400</v>
      </c>
      <c r="G97" s="120">
        <f>F97</f>
        <v>2400</v>
      </c>
      <c r="H97" s="121">
        <f>D97-F97</f>
        <v>2383</v>
      </c>
      <c r="I97" s="121">
        <f>H97</f>
        <v>2383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99011</v>
      </c>
      <c r="G98" s="242">
        <f>F98</f>
        <v>99011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99011</v>
      </c>
      <c r="G99" s="120">
        <f>F99</f>
        <v>99011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23969.27</v>
      </c>
      <c r="G100" s="117">
        <f>G101</f>
        <v>23969.27</v>
      </c>
      <c r="H100" s="118">
        <f>D100-F100</f>
        <v>51743.729999999996</v>
      </c>
      <c r="I100" s="118">
        <f>D100-F100</f>
        <v>51743.729999999996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23969.27</v>
      </c>
      <c r="G101" s="131">
        <f>G102</f>
        <v>23969.27</v>
      </c>
      <c r="H101" s="118">
        <f>D101-F101</f>
        <v>51743.729999999996</v>
      </c>
      <c r="I101" s="118">
        <f>H101</f>
        <v>51743.729999999996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23969.27</v>
      </c>
      <c r="G102" s="131">
        <f>G104+G106+G103+G107+G108</f>
        <v>23969.27</v>
      </c>
      <c r="H102" s="118">
        <f>D102-F102</f>
        <v>51743.729999999996</v>
      </c>
      <c r="I102" s="118">
        <f>H102</f>
        <v>51743.729999999996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18969.27</v>
      </c>
      <c r="G103" s="120">
        <f aca="true" t="shared" si="10" ref="G103:G108">F103</f>
        <v>18969.27</v>
      </c>
      <c r="H103" s="121">
        <f aca="true" t="shared" si="11" ref="H103:H108">D103-G103</f>
        <v>46243.729999999996</v>
      </c>
      <c r="I103" s="121">
        <f>E103-G103</f>
        <v>46243.729999999996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5000</v>
      </c>
      <c r="G107" s="120">
        <f t="shared" si="10"/>
        <v>5000</v>
      </c>
      <c r="H107" s="121">
        <f t="shared" si="11"/>
        <v>-1000</v>
      </c>
      <c r="I107" s="121">
        <f>H107</f>
        <v>-1000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273243.3</v>
      </c>
      <c r="G115" s="167">
        <f>G116</f>
        <v>273243.3</v>
      </c>
      <c r="H115" s="163">
        <f>H116</f>
        <v>257479.7</v>
      </c>
      <c r="I115" s="163">
        <f>E115-G115</f>
        <v>257479.7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273243.3</v>
      </c>
      <c r="G116" s="145">
        <f>F116</f>
        <v>273243.3</v>
      </c>
      <c r="H116" s="121">
        <f>E116-F116</f>
        <v>257479.7</v>
      </c>
      <c r="I116" s="121">
        <f>H116</f>
        <v>257479.7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24501320</v>
      </c>
      <c r="E119" s="117">
        <f>E117+E115+E109+E100+E96+E91+E61+E111+E98</f>
        <v>24501320</v>
      </c>
      <c r="F119" s="117">
        <f>F61+F91+F115+F100+F98+F96+F111+F109</f>
        <v>1030093.19</v>
      </c>
      <c r="G119" s="117">
        <f>G61+G91+G96+G100+G109+G115+G117+G98+G111</f>
        <v>1030093.19</v>
      </c>
      <c r="H119" s="118">
        <f>H61+H91+H96+H100+H109+H115+H117</f>
        <v>1350892.97</v>
      </c>
      <c r="I119" s="118">
        <f>I61+I82+I86+I88+I91+I96+I100+I109+I115+I117</f>
        <v>1364941.97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1101623.5</v>
      </c>
      <c r="E121" s="120"/>
      <c r="F121" s="137">
        <f>E16-F119</f>
        <v>-726321.6799999999</v>
      </c>
      <c r="G121" s="120">
        <f>F121</f>
        <v>-726321.6799999999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1101623.5</v>
      </c>
      <c r="E128" s="98">
        <f>F121</f>
        <v>-726321.6799999999</v>
      </c>
      <c r="F128" s="178"/>
      <c r="G128" s="93"/>
      <c r="H128" s="98">
        <f>E128</f>
        <v>-726321.6799999999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1101623.5</v>
      </c>
      <c r="E137" s="98">
        <f>E138+E142</f>
        <v>726321.6799999999</v>
      </c>
      <c r="F137" s="126"/>
      <c r="G137" s="91"/>
      <c r="H137" s="98">
        <f>E137</f>
        <v>726321.6799999999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24501320</v>
      </c>
      <c r="E142" s="124">
        <f>F119</f>
        <v>1030093.19</v>
      </c>
      <c r="F142" s="126"/>
      <c r="G142" s="91"/>
      <c r="H142" s="125">
        <f>E142</f>
        <v>1030093.19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24501320</v>
      </c>
      <c r="E143" s="124">
        <f>E142</f>
        <v>1030093.19</v>
      </c>
      <c r="F143" s="126"/>
      <c r="G143" s="91"/>
      <c r="H143" s="125">
        <f>E143</f>
        <v>1030093.19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24501320</v>
      </c>
      <c r="E144" s="124">
        <f>E143</f>
        <v>1030093.19</v>
      </c>
      <c r="F144" s="126"/>
      <c r="G144" s="91"/>
      <c r="H144" s="125">
        <f>E144</f>
        <v>1030093.19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24501320</v>
      </c>
      <c r="E145" s="124">
        <f>E144</f>
        <v>1030093.19</v>
      </c>
      <c r="F145" s="126"/>
      <c r="G145" s="91"/>
      <c r="H145" s="125">
        <f>E145</f>
        <v>1030093.19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94">
      <selection activeCell="G116" sqref="G116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1806768</v>
      </c>
      <c r="E61" s="117">
        <f>E62+E65+E80+E82+E86+E90</f>
        <v>1806768</v>
      </c>
      <c r="F61" s="117">
        <f>F62+F65+F80+F82+F90</f>
        <v>439575.14</v>
      </c>
      <c r="G61" s="117">
        <f>G62+G65+G80+G82+G90</f>
        <v>439575.14</v>
      </c>
      <c r="H61" s="118">
        <f>H65+H82+H86+H88+H84+H80</f>
        <v>944478.9199999999</v>
      </c>
      <c r="I61" s="118">
        <f>I65+I82+I86+I80</f>
        <v>944478.9199999999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156506.06</v>
      </c>
      <c r="G62" s="162">
        <f>G63+G64</f>
        <v>156506.06</v>
      </c>
      <c r="H62" s="163">
        <f>D62-G62</f>
        <v>422713.94</v>
      </c>
      <c r="I62" s="163">
        <f>E62-G62</f>
        <v>422713.94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123451.65</v>
      </c>
      <c r="G63" s="120">
        <f>F63</f>
        <v>123451.65</v>
      </c>
      <c r="H63" s="121">
        <f>D63-G63</f>
        <v>321417.78</v>
      </c>
      <c r="I63" s="121">
        <f>E63-G63</f>
        <v>321417.78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33054.41</v>
      </c>
      <c r="G64" s="120">
        <f>F64</f>
        <v>33054.41</v>
      </c>
      <c r="H64" s="121">
        <f>D64-G64</f>
        <v>101296.16</v>
      </c>
      <c r="I64" s="121">
        <f>E64-G64</f>
        <v>101296.16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1209453</v>
      </c>
      <c r="E65" s="117">
        <f aca="true" t="shared" si="3" ref="E65:E83">D65</f>
        <v>1209453</v>
      </c>
      <c r="F65" s="182">
        <f>F66</f>
        <v>283069.08</v>
      </c>
      <c r="G65" s="117">
        <f aca="true" t="shared" si="4" ref="G65:G72">F65</f>
        <v>283069.08</v>
      </c>
      <c r="H65" s="118">
        <f>E65-F65</f>
        <v>926383.9199999999</v>
      </c>
      <c r="I65" s="118">
        <f>D65-G65</f>
        <v>926383.9199999999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1209453</v>
      </c>
      <c r="E66" s="124">
        <f t="shared" si="3"/>
        <v>1209453</v>
      </c>
      <c r="F66" s="186">
        <f>F67+F68+F69+F70+F71+F72+F73+F74+F75</f>
        <v>283069.08</v>
      </c>
      <c r="G66" s="124">
        <f t="shared" si="4"/>
        <v>283069.08</v>
      </c>
      <c r="H66" s="125">
        <f>D66-F66</f>
        <v>926383.9199999999</v>
      </c>
      <c r="I66" s="125">
        <f>E66-G66</f>
        <v>926383.9199999999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196768.94</v>
      </c>
      <c r="G67" s="120">
        <f t="shared" si="4"/>
        <v>196768.94</v>
      </c>
      <c r="H67" s="121">
        <f aca="true" t="shared" si="5" ref="H67:H74">D67-G67</f>
        <v>589752.5700000001</v>
      </c>
      <c r="I67" s="121">
        <f aca="true" t="shared" si="6" ref="I67:I74">E67-G67</f>
        <v>589752.5700000001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24035.08</v>
      </c>
      <c r="G69" s="117">
        <f t="shared" si="4"/>
        <v>24035.08</v>
      </c>
      <c r="H69" s="118">
        <f t="shared" si="5"/>
        <v>47177.92</v>
      </c>
      <c r="I69" s="118">
        <f t="shared" si="6"/>
        <v>47177.92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19280</v>
      </c>
      <c r="E71" s="177">
        <f t="shared" si="3"/>
        <v>19280</v>
      </c>
      <c r="F71" s="181">
        <v>0</v>
      </c>
      <c r="G71" s="120">
        <f t="shared" si="4"/>
        <v>0</v>
      </c>
      <c r="H71" s="121">
        <f t="shared" si="5"/>
        <v>19280</v>
      </c>
      <c r="I71" s="121">
        <f t="shared" si="6"/>
        <v>19280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15510</v>
      </c>
      <c r="G74" s="120">
        <f>F74</f>
        <v>15510</v>
      </c>
      <c r="H74" s="121">
        <f t="shared" si="5"/>
        <v>36190</v>
      </c>
      <c r="I74" s="121">
        <f t="shared" si="6"/>
        <v>36190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55189.79</v>
      </c>
      <c r="G91" s="117">
        <f>G92</f>
        <v>55189.79</v>
      </c>
      <c r="H91" s="118">
        <f>D91-G91</f>
        <v>182551.21</v>
      </c>
      <c r="I91" s="118">
        <f>E91-G91</f>
        <v>182551.21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55189.79</v>
      </c>
      <c r="G92" s="124">
        <f>G93+G94+G95</f>
        <v>55189.79</v>
      </c>
      <c r="H92" s="125">
        <f>D92-G92</f>
        <v>182551.21</v>
      </c>
      <c r="I92" s="125">
        <f>E92-G92</f>
        <v>182551.21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51138</v>
      </c>
      <c r="G93" s="120">
        <f>F93</f>
        <v>51138</v>
      </c>
      <c r="H93" s="121">
        <f>D93-G93</f>
        <v>118663.07999999999</v>
      </c>
      <c r="I93" s="121">
        <f>E93-G93</f>
        <v>118663.07999999999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1800</v>
      </c>
      <c r="G96" s="162">
        <f>G97</f>
        <v>1800</v>
      </c>
      <c r="H96" s="163">
        <f>D96-F96</f>
        <v>2983</v>
      </c>
      <c r="I96" s="163">
        <f>H96</f>
        <v>2983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1800</v>
      </c>
      <c r="G97" s="120">
        <f>F97</f>
        <v>1800</v>
      </c>
      <c r="H97" s="121">
        <f>D97-F97</f>
        <v>2983</v>
      </c>
      <c r="I97" s="121">
        <f>H97</f>
        <v>2983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29703.3</v>
      </c>
      <c r="G98" s="242">
        <f>F98</f>
        <v>29703.3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29703.3</v>
      </c>
      <c r="G99" s="120">
        <f>F99</f>
        <v>29703.3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18973.23</v>
      </c>
      <c r="G100" s="117">
        <f>G101</f>
        <v>18973.23</v>
      </c>
      <c r="H100" s="118">
        <f>D100-F100</f>
        <v>56739.770000000004</v>
      </c>
      <c r="I100" s="118">
        <f>D100-F100</f>
        <v>56739.770000000004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18973.23</v>
      </c>
      <c r="G101" s="131">
        <f>G102</f>
        <v>18973.23</v>
      </c>
      <c r="H101" s="118">
        <f>D101-F101</f>
        <v>56739.770000000004</v>
      </c>
      <c r="I101" s="118">
        <f>H101</f>
        <v>56739.770000000004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18973.23</v>
      </c>
      <c r="G102" s="131">
        <f>G104+G106+G103+G107+G108</f>
        <v>18973.23</v>
      </c>
      <c r="H102" s="118">
        <f>D102-F102</f>
        <v>56739.770000000004</v>
      </c>
      <c r="I102" s="118">
        <f>H102</f>
        <v>56739.770000000004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18973.23</v>
      </c>
      <c r="G103" s="120">
        <f aca="true" t="shared" si="10" ref="G103:G108">F103</f>
        <v>18973.23</v>
      </c>
      <c r="H103" s="121">
        <f aca="true" t="shared" si="11" ref="H103:H108">D103-G103</f>
        <v>46239.770000000004</v>
      </c>
      <c r="I103" s="121">
        <f>E103-G103</f>
        <v>46239.770000000004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0</v>
      </c>
      <c r="G107" s="120">
        <f t="shared" si="10"/>
        <v>0</v>
      </c>
      <c r="H107" s="121">
        <f t="shared" si="11"/>
        <v>4000</v>
      </c>
      <c r="I107" s="121">
        <f>H107</f>
        <v>4000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227702.75</v>
      </c>
      <c r="G115" s="167">
        <f>G116</f>
        <v>227702.75</v>
      </c>
      <c r="H115" s="163">
        <f>H116</f>
        <v>303020.25</v>
      </c>
      <c r="I115" s="163">
        <f>E115-G115</f>
        <v>303020.25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227702.75</v>
      </c>
      <c r="G116" s="145">
        <f>F116</f>
        <v>227702.75</v>
      </c>
      <c r="H116" s="121">
        <f>E116-F116</f>
        <v>303020.25</v>
      </c>
      <c r="I116" s="121">
        <f>H116</f>
        <v>303020.25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24501320</v>
      </c>
      <c r="E119" s="117">
        <f>E117+E115+E109+E100+E96+E91+E61+E111+E98</f>
        <v>24501320</v>
      </c>
      <c r="F119" s="117">
        <f>F61+F91+F115+F100+F98+F96+F111+F109</f>
        <v>772944.21</v>
      </c>
      <c r="G119" s="117">
        <f>G61+G91+G96+G100+G109+G115+G117+G98+G111</f>
        <v>772944.21</v>
      </c>
      <c r="H119" s="118">
        <f>H61+H91+H96+H100+H109+H115+H117</f>
        <v>1492334.15</v>
      </c>
      <c r="I119" s="118">
        <f>I61+I82+I86+I88+I91+I96+I100+I109+I115+I117</f>
        <v>1506383.15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1101623.5</v>
      </c>
      <c r="E121" s="120"/>
      <c r="F121" s="137">
        <f>E16-F119</f>
        <v>-469172.69999999995</v>
      </c>
      <c r="G121" s="120">
        <f>F121</f>
        <v>-469172.69999999995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1101623.5</v>
      </c>
      <c r="E128" s="98">
        <f>F121</f>
        <v>-469172.69999999995</v>
      </c>
      <c r="F128" s="178"/>
      <c r="G128" s="93"/>
      <c r="H128" s="98">
        <f>E128</f>
        <v>-469172.69999999995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1101623.5</v>
      </c>
      <c r="E137" s="98">
        <f>E138+E142</f>
        <v>469172.69999999995</v>
      </c>
      <c r="F137" s="126"/>
      <c r="G137" s="91"/>
      <c r="H137" s="98">
        <f>E137</f>
        <v>469172.69999999995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24501320</v>
      </c>
      <c r="E142" s="124">
        <f>F119</f>
        <v>772944.21</v>
      </c>
      <c r="F142" s="126"/>
      <c r="G142" s="91"/>
      <c r="H142" s="125">
        <f>E142</f>
        <v>772944.21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24501320</v>
      </c>
      <c r="E143" s="124">
        <f>E142</f>
        <v>772944.21</v>
      </c>
      <c r="F143" s="126"/>
      <c r="G143" s="91"/>
      <c r="H143" s="125">
        <f>E143</f>
        <v>772944.21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24501320</v>
      </c>
      <c r="E144" s="124">
        <f>E143</f>
        <v>772944.21</v>
      </c>
      <c r="F144" s="126"/>
      <c r="G144" s="91"/>
      <c r="H144" s="125">
        <f>E144</f>
        <v>772944.21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24501320</v>
      </c>
      <c r="E145" s="124">
        <f>E144</f>
        <v>772944.21</v>
      </c>
      <c r="F145" s="126"/>
      <c r="G145" s="91"/>
      <c r="H145" s="125">
        <f>E145</f>
        <v>772944.21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B164"/>
  <sheetViews>
    <sheetView zoomScale="120" zoomScaleNormal="120" zoomScalePageLayoutView="0" workbookViewId="0" topLeftCell="A100">
      <selection activeCell="G116" sqref="G116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323" t="s">
        <v>275</v>
      </c>
      <c r="B2" s="323"/>
      <c r="C2" s="323"/>
      <c r="D2" s="323"/>
      <c r="E2" s="323"/>
      <c r="F2" s="323"/>
      <c r="G2" s="323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323" t="s">
        <v>219</v>
      </c>
      <c r="B3" s="323"/>
      <c r="C3" s="323"/>
      <c r="D3" s="323"/>
      <c r="E3" s="323"/>
      <c r="F3" s="323"/>
      <c r="G3" s="323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423</v>
      </c>
      <c r="D4" s="89" t="s">
        <v>277</v>
      </c>
      <c r="E4" s="89"/>
      <c r="F4" s="92"/>
      <c r="G4" s="89"/>
      <c r="H4" s="90" t="s">
        <v>212</v>
      </c>
      <c r="I4" s="151">
        <v>44623</v>
      </c>
      <c r="J4" s="88"/>
      <c r="K4" s="88"/>
      <c r="L4" s="88"/>
      <c r="M4" s="88"/>
    </row>
    <row r="5" spans="1:13" ht="12.75">
      <c r="A5" s="324" t="s">
        <v>256</v>
      </c>
      <c r="B5" s="324"/>
      <c r="C5" s="324"/>
      <c r="D5" s="324"/>
      <c r="E5" s="324"/>
      <c r="F5" s="324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324" t="s">
        <v>349</v>
      </c>
      <c r="B6" s="324"/>
      <c r="C6" s="324"/>
      <c r="D6" s="324"/>
      <c r="E6" s="324"/>
      <c r="F6" s="92"/>
      <c r="G6" s="89"/>
      <c r="H6" s="88"/>
      <c r="I6" s="91"/>
      <c r="J6" s="88"/>
      <c r="K6" s="88"/>
      <c r="L6" s="88"/>
      <c r="M6" s="88"/>
    </row>
    <row r="7" spans="1:13" ht="12.75">
      <c r="A7" s="324" t="s">
        <v>216</v>
      </c>
      <c r="B7" s="324"/>
      <c r="C7" s="324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324" t="s">
        <v>217</v>
      </c>
      <c r="B8" s="324"/>
      <c r="C8" s="324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322" t="s">
        <v>215</v>
      </c>
      <c r="B11" s="322"/>
      <c r="C11" s="322"/>
      <c r="D11" s="322"/>
      <c r="E11" s="322"/>
      <c r="F11" s="322"/>
      <c r="G11" s="88"/>
      <c r="H11" s="88"/>
      <c r="I11" s="88"/>
      <c r="J11" s="88"/>
      <c r="K11" s="88"/>
      <c r="L11" s="88"/>
      <c r="M11" s="88"/>
    </row>
    <row r="12" spans="1:13" ht="12.75" customHeight="1">
      <c r="A12" s="304" t="s">
        <v>8</v>
      </c>
      <c r="B12" s="300" t="s">
        <v>3</v>
      </c>
      <c r="C12" s="305" t="s">
        <v>151</v>
      </c>
      <c r="D12" s="305" t="s">
        <v>152</v>
      </c>
      <c r="E12" s="308" t="s">
        <v>153</v>
      </c>
      <c r="F12" s="309"/>
      <c r="G12" s="309"/>
      <c r="H12" s="310"/>
      <c r="I12" s="300" t="s">
        <v>155</v>
      </c>
      <c r="J12" s="88"/>
      <c r="K12" s="88"/>
      <c r="L12" s="88"/>
      <c r="M12" s="88"/>
    </row>
    <row r="13" spans="1:13" ht="12.75">
      <c r="A13" s="304"/>
      <c r="B13" s="301"/>
      <c r="C13" s="305"/>
      <c r="D13" s="305"/>
      <c r="E13" s="305" t="s">
        <v>154</v>
      </c>
      <c r="F13" s="321"/>
      <c r="G13" s="305"/>
      <c r="H13" s="305" t="s">
        <v>138</v>
      </c>
      <c r="I13" s="301"/>
      <c r="J13" s="88"/>
      <c r="K13" s="88"/>
      <c r="L13" s="88"/>
      <c r="M13" s="88"/>
    </row>
    <row r="14" spans="1:13" ht="57.75" customHeight="1">
      <c r="A14" s="304"/>
      <c r="B14" s="302"/>
      <c r="C14" s="305"/>
      <c r="D14" s="305"/>
      <c r="E14" s="305"/>
      <c r="F14" s="321"/>
      <c r="G14" s="305"/>
      <c r="H14" s="305"/>
      <c r="I14" s="302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303771.51</v>
      </c>
      <c r="F16" s="122"/>
      <c r="G16" s="95"/>
      <c r="H16" s="96">
        <f>E16</f>
        <v>303771.51</v>
      </c>
      <c r="I16" s="96">
        <f>D16-H16</f>
        <v>23095924.99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206818.26000000004</v>
      </c>
      <c r="F17" s="122"/>
      <c r="G17" s="95"/>
      <c r="H17" s="96">
        <f>E17+F17</f>
        <v>206818.26000000004</v>
      </c>
      <c r="I17" s="96">
        <f>D17-H17</f>
        <v>1981581.74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10468.16</v>
      </c>
      <c r="F18" s="126"/>
      <c r="G18" s="91"/>
      <c r="H18" s="98">
        <f>E18+F18</f>
        <v>10468.16</v>
      </c>
      <c r="I18" s="98">
        <f>D18-H18</f>
        <v>104531.84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44.98</v>
      </c>
      <c r="F19" s="126"/>
      <c r="G19" s="91"/>
      <c r="H19" s="98">
        <f>E19+F19</f>
        <v>44.98</v>
      </c>
      <c r="I19" s="98">
        <f>D19-H19</f>
        <v>-44.98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6659.7</v>
      </c>
      <c r="F26" s="126"/>
      <c r="G26" s="91"/>
      <c r="H26" s="98">
        <f t="shared" si="0"/>
        <v>6659.7</v>
      </c>
      <c r="I26" s="98">
        <f t="shared" si="1"/>
        <v>27840.3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56180.05</v>
      </c>
      <c r="F30" s="126"/>
      <c r="G30" s="91"/>
      <c r="H30" s="98">
        <f>E30+F30</f>
        <v>56180.05</v>
      </c>
      <c r="I30" s="98">
        <f>D30-H30</f>
        <v>141819.95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459.49</v>
      </c>
      <c r="F31" s="126"/>
      <c r="G31" s="91"/>
      <c r="H31" s="98">
        <f aca="true" t="shared" si="2" ref="H31:H44">E31</f>
        <v>459.49</v>
      </c>
      <c r="I31" s="98">
        <f t="shared" si="1"/>
        <v>-459.49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28076.59</v>
      </c>
      <c r="F35" s="126"/>
      <c r="G35" s="100"/>
      <c r="H35" s="98">
        <f>E35+F35</f>
        <v>28076.59</v>
      </c>
      <c r="I35" s="98">
        <f>D35-H35</f>
        <v>786923.41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1711.51</v>
      </c>
      <c r="F36" s="126"/>
      <c r="G36" s="100"/>
      <c r="H36" s="98">
        <f t="shared" si="2"/>
        <v>1711.51</v>
      </c>
      <c r="I36" s="98">
        <f t="shared" si="1"/>
        <v>-1711.51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96953.25</v>
      </c>
      <c r="F45" s="122"/>
      <c r="G45" s="102"/>
      <c r="H45" s="175">
        <f>H46+H50+H53</f>
        <v>96953.25</v>
      </c>
      <c r="I45" s="96">
        <f>D45-H45</f>
        <v>21114343.25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37518</v>
      </c>
      <c r="F46" s="123"/>
      <c r="G46" s="102"/>
      <c r="H46" s="103">
        <f>H47</f>
        <v>37518</v>
      </c>
      <c r="I46" s="103">
        <f t="shared" si="1"/>
        <v>187591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37518</v>
      </c>
      <c r="F47" s="126"/>
      <c r="G47" s="91"/>
      <c r="H47" s="98">
        <f>E47</f>
        <v>37518</v>
      </c>
      <c r="I47" s="98">
        <f t="shared" si="1"/>
        <v>187591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262" customFormat="1" ht="10.5" customHeight="1">
      <c r="A49" s="254" t="s">
        <v>419</v>
      </c>
      <c r="B49" s="255" t="s">
        <v>255</v>
      </c>
      <c r="C49" s="256" t="s">
        <v>420</v>
      </c>
      <c r="D49" s="257">
        <v>20748446.5</v>
      </c>
      <c r="E49" s="257">
        <v>0</v>
      </c>
      <c r="F49" s="258"/>
      <c r="G49" s="259"/>
      <c r="H49" s="260">
        <f>E49</f>
        <v>0</v>
      </c>
      <c r="I49" s="260">
        <f t="shared" si="1"/>
        <v>20748446.5</v>
      </c>
      <c r="J49" s="261"/>
      <c r="K49" s="261"/>
      <c r="L49" s="261"/>
      <c r="M49" s="261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322" t="s">
        <v>0</v>
      </c>
      <c r="B57" s="322"/>
      <c r="C57" s="322"/>
      <c r="D57" s="322"/>
      <c r="E57" s="322"/>
      <c r="F57" s="322"/>
      <c r="G57" s="322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311" t="s">
        <v>3</v>
      </c>
      <c r="C58" s="313" t="s">
        <v>148</v>
      </c>
      <c r="D58" s="315" t="s">
        <v>4</v>
      </c>
      <c r="E58" s="315" t="s">
        <v>5</v>
      </c>
      <c r="F58" s="317" t="s">
        <v>6</v>
      </c>
      <c r="G58" s="318"/>
      <c r="H58" s="319" t="s">
        <v>7</v>
      </c>
      <c r="I58" s="320"/>
      <c r="J58" s="88"/>
      <c r="K58" s="88"/>
      <c r="L58" s="88"/>
      <c r="M58" s="88"/>
    </row>
    <row r="59" spans="1:13" ht="100.5" customHeight="1">
      <c r="A59" s="107" t="s">
        <v>8</v>
      </c>
      <c r="B59" s="312"/>
      <c r="C59" s="314"/>
      <c r="D59" s="316"/>
      <c r="E59" s="316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1806768</v>
      </c>
      <c r="E61" s="117">
        <f>E62+E65+E80+E82+E86+E90</f>
        <v>1806768</v>
      </c>
      <c r="F61" s="117">
        <f>F62+F65+F80+F82+F90</f>
        <v>317274.93</v>
      </c>
      <c r="G61" s="117">
        <f>G62+G65+G80+G82+G90</f>
        <v>317274.93</v>
      </c>
      <c r="H61" s="118">
        <f>H65+H82+H86+H88+H84+H80</f>
        <v>1014170.03</v>
      </c>
      <c r="I61" s="118">
        <f>I65+I82+I86+I80</f>
        <v>1014170.03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103896.96</v>
      </c>
      <c r="G62" s="162">
        <f>G63+G64</f>
        <v>103896.96</v>
      </c>
      <c r="H62" s="163">
        <f>D62-G62</f>
        <v>475323.04</v>
      </c>
      <c r="I62" s="163">
        <f>E62-G62</f>
        <v>475323.04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81605.1</v>
      </c>
      <c r="G63" s="120">
        <f>F63</f>
        <v>81605.1</v>
      </c>
      <c r="H63" s="121">
        <f>D63-G63</f>
        <v>363264.32999999996</v>
      </c>
      <c r="I63" s="121">
        <f>E63-G63</f>
        <v>363264.32999999996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22291.86</v>
      </c>
      <c r="G64" s="120">
        <f>F64</f>
        <v>22291.86</v>
      </c>
      <c r="H64" s="121">
        <f>D64-G64</f>
        <v>112058.71</v>
      </c>
      <c r="I64" s="121">
        <f>E64-G64</f>
        <v>112058.71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1209453</v>
      </c>
      <c r="E65" s="117">
        <f aca="true" t="shared" si="3" ref="E65:E83">D65</f>
        <v>1209453</v>
      </c>
      <c r="F65" s="182">
        <f>F66</f>
        <v>213377.97</v>
      </c>
      <c r="G65" s="117">
        <f aca="true" t="shared" si="4" ref="G65:G72">F65</f>
        <v>213377.97</v>
      </c>
      <c r="H65" s="118">
        <f>E65-F65</f>
        <v>996075.03</v>
      </c>
      <c r="I65" s="118">
        <f>D65-G65</f>
        <v>996075.03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1209453</v>
      </c>
      <c r="E66" s="124">
        <f t="shared" si="3"/>
        <v>1209453</v>
      </c>
      <c r="F66" s="186">
        <f>F67+F68+F69+F70+F71+F72+F73+F74+F75</f>
        <v>213377.97</v>
      </c>
      <c r="G66" s="124">
        <f t="shared" si="4"/>
        <v>213377.97</v>
      </c>
      <c r="H66" s="125">
        <f>D66-F66</f>
        <v>996075.03</v>
      </c>
      <c r="I66" s="125">
        <f>E66-G66</f>
        <v>996075.03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136745</v>
      </c>
      <c r="G67" s="120">
        <f t="shared" si="4"/>
        <v>136745</v>
      </c>
      <c r="H67" s="121">
        <f aca="true" t="shared" si="5" ref="H67:H74">D67-G67</f>
        <v>649776.51</v>
      </c>
      <c r="I67" s="121">
        <f aca="true" t="shared" si="6" ref="I67:I74">E67-G67</f>
        <v>649776.51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19787.41</v>
      </c>
      <c r="G68" s="120">
        <f t="shared" si="4"/>
        <v>19787.41</v>
      </c>
      <c r="H68" s="121">
        <f t="shared" si="5"/>
        <v>217742.08</v>
      </c>
      <c r="I68" s="121">
        <f t="shared" si="6"/>
        <v>217742.08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14367.91</v>
      </c>
      <c r="G69" s="117">
        <f t="shared" si="4"/>
        <v>14367.91</v>
      </c>
      <c r="H69" s="118">
        <f t="shared" si="5"/>
        <v>56845.09</v>
      </c>
      <c r="I69" s="118">
        <f t="shared" si="6"/>
        <v>56845.09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19280</v>
      </c>
      <c r="E71" s="177">
        <f t="shared" si="3"/>
        <v>19280</v>
      </c>
      <c r="F71" s="181">
        <v>0</v>
      </c>
      <c r="G71" s="120">
        <f t="shared" si="4"/>
        <v>0</v>
      </c>
      <c r="H71" s="121">
        <f t="shared" si="5"/>
        <v>19280</v>
      </c>
      <c r="I71" s="121">
        <f t="shared" si="6"/>
        <v>19280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15510</v>
      </c>
      <c r="G74" s="120">
        <f>F74</f>
        <v>15510</v>
      </c>
      <c r="H74" s="121">
        <f t="shared" si="5"/>
        <v>36190</v>
      </c>
      <c r="I74" s="121">
        <f t="shared" si="6"/>
        <v>36190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26967.65</v>
      </c>
      <c r="G75" s="228">
        <f>G77+G78+G79+G76</f>
        <v>26967.65</v>
      </c>
      <c r="H75" s="230">
        <f>H76+H77+H78+H79</f>
        <v>16241.349999999999</v>
      </c>
      <c r="I75" s="230">
        <f aca="true" t="shared" si="7" ref="I75:I86">H75</f>
        <v>16241.349999999999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30670</v>
      </c>
      <c r="E77" s="120">
        <f t="shared" si="3"/>
        <v>30670</v>
      </c>
      <c r="F77" s="183">
        <v>26967.65</v>
      </c>
      <c r="G77" s="120">
        <f>F77</f>
        <v>26967.65</v>
      </c>
      <c r="H77" s="121">
        <f>E77-F77</f>
        <v>3702.3499999999985</v>
      </c>
      <c r="I77" s="121">
        <f t="shared" si="7"/>
        <v>3702.3499999999985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7539</v>
      </c>
      <c r="E79" s="120">
        <f t="shared" si="3"/>
        <v>7539</v>
      </c>
      <c r="F79" s="183">
        <v>0</v>
      </c>
      <c r="G79" s="120">
        <f>F79</f>
        <v>0</v>
      </c>
      <c r="H79" s="121">
        <f aca="true" t="shared" si="8" ref="H79:I81">D79-F79</f>
        <v>7539</v>
      </c>
      <c r="I79" s="121">
        <f t="shared" si="8"/>
        <v>7539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36892.79</v>
      </c>
      <c r="G91" s="117">
        <f>G92</f>
        <v>36892.79</v>
      </c>
      <c r="H91" s="118">
        <f>D91-G91</f>
        <v>200848.21</v>
      </c>
      <c r="I91" s="118">
        <f>E91-G91</f>
        <v>200848.21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36892.79</v>
      </c>
      <c r="G92" s="124">
        <f>G93+G94+G95</f>
        <v>36892.79</v>
      </c>
      <c r="H92" s="125">
        <f>D92-G92</f>
        <v>200848.21</v>
      </c>
      <c r="I92" s="125">
        <f>E92-G92</f>
        <v>200848.21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32841</v>
      </c>
      <c r="G93" s="120">
        <f>F93</f>
        <v>32841</v>
      </c>
      <c r="H93" s="121">
        <f>D93-G93</f>
        <v>136960.08</v>
      </c>
      <c r="I93" s="121">
        <f>E93-G93</f>
        <v>136960.08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4051.79</v>
      </c>
      <c r="G94" s="120">
        <f>F94</f>
        <v>4051.79</v>
      </c>
      <c r="H94" s="121">
        <f>D94-G94</f>
        <v>53738.13</v>
      </c>
      <c r="I94" s="121">
        <f>E94-G94</f>
        <v>53738.13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0</v>
      </c>
      <c r="G96" s="162">
        <f>G97</f>
        <v>0</v>
      </c>
      <c r="H96" s="163">
        <f>D96-F96</f>
        <v>4783</v>
      </c>
      <c r="I96" s="163">
        <f>H96</f>
        <v>4783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0</v>
      </c>
      <c r="G97" s="120">
        <f>F97</f>
        <v>0</v>
      </c>
      <c r="H97" s="121">
        <f>D97-F97</f>
        <v>4783</v>
      </c>
      <c r="I97" s="121">
        <f>H97</f>
        <v>4783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21840470</v>
      </c>
      <c r="E98" s="242">
        <f>D98</f>
        <v>21840470</v>
      </c>
      <c r="F98" s="243">
        <f>F99</f>
        <v>0</v>
      </c>
      <c r="G98" s="242">
        <f>F98</f>
        <v>0</v>
      </c>
      <c r="H98" s="244">
        <f>E98</f>
        <v>21840470</v>
      </c>
      <c r="I98" s="244">
        <f>H98</f>
        <v>21840470</v>
      </c>
      <c r="J98" s="245"/>
      <c r="K98" s="245"/>
      <c r="L98" s="245"/>
      <c r="M98" s="245"/>
    </row>
    <row r="99" spans="1:13" ht="22.5">
      <c r="A99" s="263" t="s">
        <v>422</v>
      </c>
      <c r="B99" s="111">
        <v>200</v>
      </c>
      <c r="C99" s="248" t="s">
        <v>421</v>
      </c>
      <c r="D99" s="177">
        <v>21840470</v>
      </c>
      <c r="E99" s="120">
        <f>E98</f>
        <v>21840470</v>
      </c>
      <c r="F99" s="137">
        <v>0</v>
      </c>
      <c r="G99" s="120">
        <f>F99</f>
        <v>0</v>
      </c>
      <c r="H99" s="121">
        <f>H98</f>
        <v>21840470</v>
      </c>
      <c r="I99" s="121">
        <f>I98</f>
        <v>21840470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13905.55</v>
      </c>
      <c r="G100" s="117">
        <f>G101</f>
        <v>13905.55</v>
      </c>
      <c r="H100" s="118">
        <f>D100-F100</f>
        <v>61807.45</v>
      </c>
      <c r="I100" s="118">
        <f>D100-F100</f>
        <v>61807.45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13905.55</v>
      </c>
      <c r="G101" s="131">
        <f>G102</f>
        <v>13905.55</v>
      </c>
      <c r="H101" s="118">
        <f>D101-F101</f>
        <v>61807.45</v>
      </c>
      <c r="I101" s="118">
        <f>H101</f>
        <v>61807.45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13905.55</v>
      </c>
      <c r="G102" s="131">
        <f>G104+G106+G103+G107+G108</f>
        <v>13905.55</v>
      </c>
      <c r="H102" s="118">
        <f>D102-F102</f>
        <v>61807.45</v>
      </c>
      <c r="I102" s="118">
        <f>H102</f>
        <v>61807.45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13905.55</v>
      </c>
      <c r="G103" s="120">
        <f aca="true" t="shared" si="10" ref="G103:G108">F103</f>
        <v>13905.55</v>
      </c>
      <c r="H103" s="121">
        <f aca="true" t="shared" si="11" ref="H103:H108">D103-G103</f>
        <v>51307.45</v>
      </c>
      <c r="I103" s="121">
        <f>E103-G103</f>
        <v>51307.45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0</v>
      </c>
      <c r="G107" s="120">
        <f t="shared" si="10"/>
        <v>0</v>
      </c>
      <c r="H107" s="121">
        <f t="shared" si="11"/>
        <v>4000</v>
      </c>
      <c r="I107" s="121">
        <f>H107</f>
        <v>4000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182162.2</v>
      </c>
      <c r="G115" s="167">
        <f>G116</f>
        <v>182162.2</v>
      </c>
      <c r="H115" s="163">
        <f>H116</f>
        <v>348560.8</v>
      </c>
      <c r="I115" s="163">
        <f>E115-G115</f>
        <v>348560.8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182162.2</v>
      </c>
      <c r="G116" s="145">
        <f>F116</f>
        <v>182162.2</v>
      </c>
      <c r="H116" s="121">
        <f>E116-F116</f>
        <v>348560.8</v>
      </c>
      <c r="I116" s="121">
        <f>H116</f>
        <v>348560.8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24501320</v>
      </c>
      <c r="E119" s="117">
        <f>E117+E115+E109+E100+E96+E91+E61+E111+E98</f>
        <v>24501320</v>
      </c>
      <c r="F119" s="117">
        <f>F61+F91+F115+F100+F98+F96+F111+F109</f>
        <v>550235.47</v>
      </c>
      <c r="G119" s="117">
        <f>G61+G91+G96+G100+G109+G115+G117+G98+G111</f>
        <v>550235.47</v>
      </c>
      <c r="H119" s="118">
        <f>H61+H91+H96+H100+H109+H115+H117</f>
        <v>1632730.49</v>
      </c>
      <c r="I119" s="118">
        <f>I61+I82+I86+I88+I91+I96+I100+I109+I115+I117</f>
        <v>1646779.49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1101623.5</v>
      </c>
      <c r="E121" s="120"/>
      <c r="F121" s="137">
        <f>E16-F119</f>
        <v>-246463.95999999996</v>
      </c>
      <c r="G121" s="120">
        <f>F121</f>
        <v>-246463.95999999996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306" t="s">
        <v>220</v>
      </c>
      <c r="B123" s="306"/>
      <c r="C123" s="306"/>
      <c r="D123" s="306"/>
      <c r="E123" s="306"/>
      <c r="F123" s="306"/>
      <c r="G123" s="306"/>
      <c r="H123" s="88"/>
      <c r="I123" s="88"/>
      <c r="J123" s="88"/>
      <c r="K123" s="88"/>
      <c r="L123" s="88"/>
      <c r="M123" s="88"/>
    </row>
    <row r="124" spans="1:13" ht="21" customHeight="1">
      <c r="A124" s="304" t="s">
        <v>8</v>
      </c>
      <c r="B124" s="305" t="s">
        <v>236</v>
      </c>
      <c r="C124" s="307" t="s">
        <v>237</v>
      </c>
      <c r="D124" s="305" t="s">
        <v>238</v>
      </c>
      <c r="E124" s="308" t="s">
        <v>153</v>
      </c>
      <c r="F124" s="309"/>
      <c r="G124" s="309"/>
      <c r="H124" s="310"/>
      <c r="I124" s="300" t="s">
        <v>155</v>
      </c>
      <c r="J124" s="88"/>
      <c r="K124" s="88"/>
      <c r="L124" s="88"/>
      <c r="M124" s="88"/>
    </row>
    <row r="125" spans="1:13" ht="58.5" customHeight="1">
      <c r="A125" s="304"/>
      <c r="B125" s="305"/>
      <c r="C125" s="307"/>
      <c r="D125" s="305"/>
      <c r="E125" s="300" t="s">
        <v>9</v>
      </c>
      <c r="F125" s="303"/>
      <c r="G125" s="304"/>
      <c r="H125" s="305" t="s">
        <v>138</v>
      </c>
      <c r="I125" s="301"/>
      <c r="J125" s="88"/>
      <c r="K125" s="88"/>
      <c r="L125" s="88"/>
      <c r="M125" s="88"/>
    </row>
    <row r="126" spans="1:13" ht="12.75">
      <c r="A126" s="304"/>
      <c r="B126" s="305"/>
      <c r="C126" s="307"/>
      <c r="D126" s="305"/>
      <c r="E126" s="302"/>
      <c r="F126" s="303"/>
      <c r="G126" s="304"/>
      <c r="H126" s="305"/>
      <c r="I126" s="302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1101623.5</v>
      </c>
      <c r="E128" s="98">
        <f>F121</f>
        <v>-246463.95999999996</v>
      </c>
      <c r="F128" s="178"/>
      <c r="G128" s="93"/>
      <c r="H128" s="98">
        <f>E128</f>
        <v>-246463.95999999996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1101623.5</v>
      </c>
      <c r="E137" s="98">
        <f>E138+E142</f>
        <v>246463.95999999996</v>
      </c>
      <c r="F137" s="126"/>
      <c r="G137" s="91"/>
      <c r="H137" s="98">
        <f>E137</f>
        <v>246463.95999999996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f aca="true" t="shared" si="13" ref="D138:E140">D139</f>
        <v>-23399696.5</v>
      </c>
      <c r="E138" s="253">
        <f t="shared" si="13"/>
        <v>-303771.51</v>
      </c>
      <c r="F138" s="137"/>
      <c r="G138" s="98"/>
      <c r="H138" s="253">
        <f>H139</f>
        <v>-303771.51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f t="shared" si="13"/>
        <v>-23399696.5</v>
      </c>
      <c r="E139" s="253">
        <f t="shared" si="13"/>
        <v>-303771.51</v>
      </c>
      <c r="F139" s="137"/>
      <c r="G139" s="98"/>
      <c r="H139" s="253">
        <f>H140</f>
        <v>-303771.51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f t="shared" si="13"/>
        <v>-23399696.5</v>
      </c>
      <c r="E140" s="253">
        <f t="shared" si="13"/>
        <v>-303771.51</v>
      </c>
      <c r="F140" s="137"/>
      <c r="G140" s="98"/>
      <c r="H140" s="253">
        <f>H141</f>
        <v>-303771.51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-23399696.5</v>
      </c>
      <c r="E141" s="253">
        <v>-303771.51</v>
      </c>
      <c r="F141" s="137"/>
      <c r="G141" s="98"/>
      <c r="H141" s="253">
        <f>E140</f>
        <v>-303771.51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24501320</v>
      </c>
      <c r="E142" s="124">
        <f>F119</f>
        <v>550235.47</v>
      </c>
      <c r="F142" s="126"/>
      <c r="G142" s="91"/>
      <c r="H142" s="125">
        <f>E142</f>
        <v>550235.47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24501320</v>
      </c>
      <c r="E143" s="124">
        <f>E142</f>
        <v>550235.47</v>
      </c>
      <c r="F143" s="126"/>
      <c r="G143" s="91"/>
      <c r="H143" s="125">
        <f>E143</f>
        <v>550235.47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24501320</v>
      </c>
      <c r="E144" s="124">
        <f>E143</f>
        <v>550235.47</v>
      </c>
      <c r="F144" s="126"/>
      <c r="G144" s="91"/>
      <c r="H144" s="125">
        <f>E144</f>
        <v>550235.47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24501320</v>
      </c>
      <c r="E145" s="124">
        <f>E144</f>
        <v>550235.47</v>
      </c>
      <c r="F145" s="126"/>
      <c r="G145" s="91"/>
      <c r="H145" s="125">
        <f>E145</f>
        <v>550235.47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95" t="s">
        <v>390</v>
      </c>
      <c r="B156" s="295"/>
      <c r="C156" s="295"/>
      <c r="D156" s="88"/>
      <c r="E156" s="295" t="s">
        <v>240</v>
      </c>
      <c r="F156" s="295"/>
      <c r="G156" s="295"/>
      <c r="H156" s="295"/>
      <c r="I156" s="296"/>
      <c r="J156" s="88"/>
      <c r="K156" s="88"/>
      <c r="L156" s="88"/>
      <c r="M156" s="88"/>
    </row>
    <row r="157" spans="1:13" ht="17.25" customHeight="1">
      <c r="A157" s="295" t="s">
        <v>246</v>
      </c>
      <c r="B157" s="295"/>
      <c r="C157" s="295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95" t="s">
        <v>245</v>
      </c>
      <c r="F158" s="295"/>
      <c r="G158" s="295"/>
      <c r="H158" s="295"/>
      <c r="I158" s="295"/>
      <c r="J158" s="172"/>
      <c r="K158" s="88"/>
      <c r="L158" s="88"/>
      <c r="M158" s="88"/>
    </row>
    <row r="159" spans="1:13" ht="12.75">
      <c r="A159" s="295"/>
      <c r="B159" s="295"/>
      <c r="C159" s="295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95"/>
      <c r="B160" s="295"/>
      <c r="C160" s="296"/>
      <c r="D160" s="297" t="s">
        <v>249</v>
      </c>
      <c r="E160" s="298"/>
      <c r="F160" s="298"/>
      <c r="G160" s="298"/>
      <c r="H160" s="298"/>
      <c r="I160" s="298"/>
      <c r="J160" s="172"/>
      <c r="K160" s="88"/>
      <c r="L160" s="88"/>
      <c r="M160" s="88"/>
    </row>
    <row r="161" spans="1:13" ht="12.75">
      <c r="A161" s="88"/>
      <c r="B161" s="88"/>
      <c r="C161" s="88"/>
      <c r="D161" s="299" t="s">
        <v>396</v>
      </c>
      <c r="E161" s="295"/>
      <c r="F161" s="295"/>
      <c r="G161" s="295"/>
      <c r="H161" s="295"/>
      <c r="I161" s="295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93" t="s">
        <v>243</v>
      </c>
      <c r="E162" s="294"/>
      <c r="F162" s="294"/>
      <c r="G162" s="294"/>
      <c r="H162" s="294"/>
      <c r="I162" s="294"/>
      <c r="J162" s="172"/>
      <c r="K162" s="88"/>
      <c r="L162" s="88"/>
      <c r="M162" s="88"/>
    </row>
    <row r="163" spans="1:9" ht="12.75">
      <c r="A163" s="219">
        <v>44623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PK</cp:lastModifiedBy>
  <cp:lastPrinted>2022-12-23T12:34:20Z</cp:lastPrinted>
  <dcterms:created xsi:type="dcterms:W3CDTF">2010-06-21T10:52:01Z</dcterms:created>
  <dcterms:modified xsi:type="dcterms:W3CDTF">2023-03-09T09:00:10Z</dcterms:modified>
  <cp:category/>
  <cp:version/>
  <cp:contentType/>
  <cp:contentStatus/>
</cp:coreProperties>
</file>