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235"/>
  </bookViews>
  <sheets>
    <sheet name="9 мес. 2019 год" sheetId="5" r:id="rId1"/>
  </sheets>
  <definedNames>
    <definedName name="_xlnm.Print_Titles" localSheetId="0">'9 мес. 2019 год'!$9:$10</definedName>
  </definedNames>
  <calcPr calcId="145621"/>
</workbook>
</file>

<file path=xl/calcChain.xml><?xml version="1.0" encoding="utf-8"?>
<calcChain xmlns="http://schemas.openxmlformats.org/spreadsheetml/2006/main">
  <c r="H26" i="5" l="1"/>
  <c r="F26" i="5"/>
  <c r="D26" i="5"/>
  <c r="H22" i="5"/>
  <c r="F22" i="5"/>
  <c r="D22" i="5"/>
  <c r="D5" i="5" l="1"/>
  <c r="H38" i="5" l="1"/>
  <c r="J41" i="5"/>
  <c r="F38" i="5"/>
  <c r="K41" i="5"/>
  <c r="L8" i="5" l="1"/>
  <c r="L7" i="5"/>
  <c r="K8" i="5"/>
  <c r="K7" i="5"/>
  <c r="J8" i="5"/>
  <c r="J7" i="5"/>
  <c r="K5" i="5" l="1"/>
  <c r="D38" i="5"/>
  <c r="L41" i="5"/>
  <c r="J25" i="5" l="1"/>
  <c r="J24" i="5"/>
  <c r="L54" i="5" l="1"/>
  <c r="K54" i="5"/>
  <c r="J54" i="5"/>
  <c r="L53" i="5"/>
  <c r="K53" i="5"/>
  <c r="J53" i="5"/>
  <c r="H52" i="5"/>
  <c r="F52" i="5"/>
  <c r="D52" i="5"/>
  <c r="L51" i="5"/>
  <c r="K51" i="5"/>
  <c r="J51" i="5"/>
  <c r="L50" i="5"/>
  <c r="K50" i="5"/>
  <c r="J50" i="5"/>
  <c r="L49" i="5"/>
  <c r="K49" i="5"/>
  <c r="J49" i="5"/>
  <c r="L48" i="5"/>
  <c r="K48" i="5"/>
  <c r="J48" i="5"/>
  <c r="H47" i="5"/>
  <c r="F47" i="5"/>
  <c r="D47" i="5"/>
  <c r="L46" i="5"/>
  <c r="K46" i="5"/>
  <c r="J46" i="5"/>
  <c r="L45" i="5"/>
  <c r="K45" i="5"/>
  <c r="J45" i="5"/>
  <c r="H44" i="5"/>
  <c r="F44" i="5"/>
  <c r="D44" i="5"/>
  <c r="L43" i="5"/>
  <c r="K43" i="5"/>
  <c r="J43" i="5"/>
  <c r="L42" i="5"/>
  <c r="K42" i="5"/>
  <c r="J42" i="5"/>
  <c r="L40" i="5"/>
  <c r="K40" i="5"/>
  <c r="J40" i="5"/>
  <c r="L39" i="5"/>
  <c r="K39" i="5"/>
  <c r="J39" i="5"/>
  <c r="L37" i="5"/>
  <c r="K37" i="5"/>
  <c r="I36" i="5"/>
  <c r="H36" i="5"/>
  <c r="F36" i="5"/>
  <c r="D36" i="5"/>
  <c r="L35" i="5"/>
  <c r="K35" i="5"/>
  <c r="J35" i="5"/>
  <c r="L34" i="5"/>
  <c r="K34" i="5"/>
  <c r="J34" i="5"/>
  <c r="L33" i="5"/>
  <c r="K33" i="5"/>
  <c r="J33" i="5"/>
  <c r="H32" i="5"/>
  <c r="F32" i="5"/>
  <c r="D32" i="5"/>
  <c r="L31" i="5"/>
  <c r="K31" i="5"/>
  <c r="J31" i="5"/>
  <c r="L30" i="5"/>
  <c r="K30" i="5"/>
  <c r="J30" i="5"/>
  <c r="L29" i="5"/>
  <c r="K29" i="5"/>
  <c r="J29" i="5"/>
  <c r="L28" i="5"/>
  <c r="K28" i="5"/>
  <c r="J28" i="5"/>
  <c r="L27" i="5"/>
  <c r="K27" i="5"/>
  <c r="J27" i="5"/>
  <c r="L25" i="5"/>
  <c r="K25" i="5"/>
  <c r="L24" i="5"/>
  <c r="K24" i="5"/>
  <c r="L23" i="5"/>
  <c r="K23" i="5"/>
  <c r="J23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H57" i="5" l="1"/>
  <c r="I26" i="5" s="1"/>
  <c r="G8" i="5"/>
  <c r="G7" i="5"/>
  <c r="I8" i="5"/>
  <c r="I7" i="5"/>
  <c r="E8" i="5"/>
  <c r="E7" i="5"/>
  <c r="F57" i="5"/>
  <c r="L52" i="5"/>
  <c r="L36" i="5"/>
  <c r="K36" i="5"/>
  <c r="J52" i="5"/>
  <c r="K20" i="5"/>
  <c r="L5" i="5"/>
  <c r="K11" i="5"/>
  <c r="L47" i="5"/>
  <c r="D57" i="5"/>
  <c r="L38" i="5"/>
  <c r="L26" i="5"/>
  <c r="L20" i="5"/>
  <c r="J22" i="5"/>
  <c r="J11" i="5"/>
  <c r="K22" i="5"/>
  <c r="K32" i="5"/>
  <c r="K44" i="5"/>
  <c r="J47" i="5"/>
  <c r="L22" i="5"/>
  <c r="J26" i="5"/>
  <c r="L32" i="5"/>
  <c r="J38" i="5"/>
  <c r="L44" i="5"/>
  <c r="K47" i="5"/>
  <c r="L11" i="5"/>
  <c r="J20" i="5"/>
  <c r="K26" i="5"/>
  <c r="K38" i="5"/>
  <c r="K52" i="5"/>
  <c r="J32" i="5"/>
  <c r="J44" i="5"/>
  <c r="K57" i="5" l="1"/>
  <c r="M8" i="5"/>
  <c r="I5" i="5"/>
  <c r="G38" i="5"/>
  <c r="G26" i="5"/>
  <c r="E20" i="5"/>
  <c r="E26" i="5"/>
  <c r="E5" i="5"/>
  <c r="M7" i="5"/>
  <c r="I44" i="5"/>
  <c r="L57" i="5"/>
  <c r="E44" i="5"/>
  <c r="E22" i="5"/>
  <c r="E47" i="5"/>
  <c r="E52" i="5"/>
  <c r="E32" i="5"/>
  <c r="E38" i="5"/>
  <c r="I22" i="5"/>
  <c r="I20" i="5"/>
  <c r="I38" i="5"/>
  <c r="I32" i="5"/>
  <c r="I52" i="5"/>
  <c r="I47" i="5"/>
  <c r="I11" i="5"/>
  <c r="E11" i="5"/>
  <c r="G20" i="5"/>
  <c r="G47" i="5"/>
  <c r="G44" i="5"/>
  <c r="G52" i="5"/>
  <c r="J57" i="5"/>
  <c r="G32" i="5"/>
  <c r="G11" i="5"/>
  <c r="G22" i="5"/>
  <c r="G36" i="5"/>
  <c r="G5" i="5"/>
  <c r="M5" i="5" l="1"/>
  <c r="I57" i="5"/>
  <c r="G57" i="5"/>
  <c r="E57" i="5"/>
  <c r="M44" i="5"/>
  <c r="M22" i="5"/>
  <c r="M26" i="5"/>
  <c r="M38" i="5"/>
  <c r="M20" i="5"/>
  <c r="M32" i="5"/>
  <c r="M52" i="5"/>
  <c r="M47" i="5"/>
  <c r="M11" i="5"/>
  <c r="M57" i="5" l="1"/>
</calcChain>
</file>

<file path=xl/sharedStrings.xml><?xml version="1.0" encoding="utf-8"?>
<sst xmlns="http://schemas.openxmlformats.org/spreadsheetml/2006/main" count="137" uniqueCount="124">
  <si>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</si>
  <si>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</si>
  <si>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</si>
  <si>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</si>
  <si>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</si>
  <si>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</si>
  <si>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</si>
  <si>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</si>
  <si>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</si>
  <si>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</si>
  <si>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</si>
  <si>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</si>
  <si>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</si>
  <si>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</si>
  <si>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</si>
  <si>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</si>
  <si>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</si>
  <si>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</si>
  <si>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</si>
  <si>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</si>
  <si>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</si>
  <si>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</si>
  <si>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</si>
  <si>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</si>
  <si>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</si>
  <si>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</si>
  <si>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</si>
  <si>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</si>
  <si>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</si>
  <si>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</si>
  <si>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</si>
  <si>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</si>
  <si>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</si>
  <si>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</si>
  <si>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</si>
  <si>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</si>
  <si>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</si>
  <si>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</si>
  <si>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</si>
  <si>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</si>
  <si>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</si>
  <si>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</si>
  <si>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</si>
  <si>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</si>
  <si>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</si>
  <si>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</si>
  <si>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</si>
  <si>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</si>
  <si>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</si>
  <si>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</si>
  <si>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</si>
  <si>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</si>
  <si>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</si>
  <si>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</si>
  <si>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</si>
  <si>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</si>
  <si>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</si>
  <si>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</si>
  <si>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</si>
  <si>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</si>
  <si>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</si>
  <si>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</si>
  <si>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</si>
  <si>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</si>
  <si>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</si>
  <si>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</si>
  <si>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</si>
  <si>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</si>
  <si>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</si>
  <si>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</si>
  <si>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</si>
  <si>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</si>
  <si>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</si>
  <si>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</si>
  <si>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</si>
  <si>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</si>
  <si>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</si>
  <si>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</si>
  <si>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</si>
  <si>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</si>
  <si>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</si>
  <si>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</si>
  <si>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</si>
  <si>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</si>
  <si>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</si>
  <si>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</si>
  <si>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</si>
  <si>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</si>
  <si>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</si>
  <si>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</si>
  <si>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</si>
  <si>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</si>
  <si>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</si>
  <si>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</si>
  <si>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</si>
  <si>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</si>
  <si>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</si>
  <si>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</si>
  <si>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</si>
  <si>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</si>
  <si>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</si>
  <si>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</si>
  <si>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</si>
  <si>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</si>
  <si>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2019 год</t>
  </si>
  <si>
    <t>06 05</t>
  </si>
  <si>
    <t xml:space="preserve"> % исп.2019г.               </t>
  </si>
  <si>
    <t>откл факт.2019г.от факт.2018г.</t>
  </si>
  <si>
    <t xml:space="preserve"> % исп.за 2019г.               </t>
  </si>
  <si>
    <t>откл факт.за 2019г.от факт.за 2018г.</t>
  </si>
  <si>
    <t>Другие вопросы в области охраны окружающей среды</t>
  </si>
  <si>
    <t>***</t>
  </si>
  <si>
    <t>14 00</t>
  </si>
  <si>
    <t>14 01</t>
  </si>
  <si>
    <t>Межбюджетные трансферты общего характера</t>
  </si>
  <si>
    <t>Дотации на выравнивание бюджетной обеспеченности</t>
  </si>
  <si>
    <t>факт.исп.9 мес.2018г.</t>
  </si>
  <si>
    <t>факт.исп. 9 мес. 2019г.</t>
  </si>
  <si>
    <t>759,9</t>
  </si>
  <si>
    <t>1459,5</t>
  </si>
  <si>
    <t>23,1</t>
  </si>
  <si>
    <t>54,9</t>
  </si>
  <si>
    <t>факт.исп. 9 мес.2019г.</t>
  </si>
  <si>
    <t>АНАЛИЗ  КОНСОЛИДИРОВАННОГО БЮДЖЕТА  РАЙОНА 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</si>
</sst>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B1" workbookViewId="0">
      <selection activeCell="B3" sqref="B3:B4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4.425781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53" t="s">
        <v>123</v>
      </c>
      <c r="C2" s="53"/>
      <c r="D2" s="53"/>
      <c r="E2" s="53"/>
      <c r="F2" s="53"/>
      <c r="G2" s="53"/>
      <c r="H2" s="53"/>
      <c r="I2" s="53"/>
      <c r="J2" s="53"/>
      <c r="K2" s="53"/>
    </row>
    <row r="3" spans="1:15" ht="30" customHeight="1" x14ac:dyDescent="0.3">
      <c r="B3" s="54" t="s">
        <v>91</v>
      </c>
      <c r="C3" s="19"/>
      <c r="D3" s="55" t="s">
        <v>116</v>
      </c>
      <c r="E3" s="56"/>
      <c r="F3" s="57" t="s">
        <v>104</v>
      </c>
      <c r="G3" s="57"/>
      <c r="H3" s="57" t="s">
        <v>117</v>
      </c>
      <c r="I3" s="57"/>
      <c r="J3" s="58" t="s">
        <v>106</v>
      </c>
      <c r="K3" s="58" t="s">
        <v>100</v>
      </c>
      <c r="L3" s="60" t="s">
        <v>107</v>
      </c>
      <c r="M3" s="61"/>
    </row>
    <row r="4" spans="1:15" ht="32.25" customHeight="1" x14ac:dyDescent="0.3">
      <c r="B4" s="54"/>
      <c r="C4" s="19"/>
      <c r="D4" s="29" t="s">
        <v>98</v>
      </c>
      <c r="E4" s="29" t="s">
        <v>81</v>
      </c>
      <c r="F4" s="29" t="s">
        <v>99</v>
      </c>
      <c r="G4" s="29" t="s">
        <v>81</v>
      </c>
      <c r="H4" s="30" t="s">
        <v>79</v>
      </c>
      <c r="I4" s="30" t="s">
        <v>80</v>
      </c>
      <c r="J4" s="59"/>
      <c r="K4" s="59"/>
      <c r="L4" s="18" t="s">
        <v>84</v>
      </c>
      <c r="M4" s="18" t="s">
        <v>85</v>
      </c>
    </row>
    <row r="5" spans="1:15" ht="23.25" customHeight="1" x14ac:dyDescent="0.3">
      <c r="B5" s="20" t="s">
        <v>86</v>
      </c>
      <c r="C5" s="19"/>
      <c r="D5" s="15">
        <f t="shared" ref="D5" si="0">D7+D8</f>
        <v>223292.19999999998</v>
      </c>
      <c r="E5" s="45">
        <f>E7+E8</f>
        <v>100</v>
      </c>
      <c r="F5" s="15">
        <f t="shared" ref="F5:M5" si="1">F7+F8</f>
        <v>318727.09999999998</v>
      </c>
      <c r="G5" s="45">
        <f t="shared" si="1"/>
        <v>100</v>
      </c>
      <c r="H5" s="15">
        <f t="shared" si="1"/>
        <v>236742.2</v>
      </c>
      <c r="I5" s="15">
        <f t="shared" si="1"/>
        <v>100</v>
      </c>
      <c r="J5" s="15">
        <v>0</v>
      </c>
      <c r="K5" s="15">
        <f t="shared" si="1"/>
        <v>-81984.899999999994</v>
      </c>
      <c r="L5" s="15">
        <f t="shared" si="1"/>
        <v>13450.000000000015</v>
      </c>
      <c r="M5" s="45">
        <f t="shared" si="1"/>
        <v>-7.1054273576010019E-15</v>
      </c>
      <c r="N5" s="21"/>
      <c r="O5" s="21"/>
    </row>
    <row r="6" spans="1:15" ht="16.5" customHeight="1" x14ac:dyDescent="0.3">
      <c r="B6" s="43" t="s">
        <v>87</v>
      </c>
      <c r="C6" s="19"/>
      <c r="D6" s="15"/>
      <c r="E6" s="45"/>
      <c r="F6" s="15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90</v>
      </c>
      <c r="B7" s="44" t="s">
        <v>88</v>
      </c>
      <c r="C7" s="19"/>
      <c r="D7" s="15">
        <v>71941.399999999994</v>
      </c>
      <c r="E7" s="45">
        <f>D7/D5*100</f>
        <v>32.218501138866472</v>
      </c>
      <c r="F7" s="15">
        <v>115014.2</v>
      </c>
      <c r="G7" s="45">
        <f>F7/F5*100</f>
        <v>36.08547876851388</v>
      </c>
      <c r="H7" s="15">
        <v>83547.3</v>
      </c>
      <c r="I7" s="45">
        <f>H7/H5*100</f>
        <v>35.29041294707914</v>
      </c>
      <c r="J7" s="15">
        <f>H7/F7*100</f>
        <v>72.640856520325329</v>
      </c>
      <c r="K7" s="15">
        <f>H7-F7</f>
        <v>-31466.899999999994</v>
      </c>
      <c r="L7" s="15">
        <f>H7-D7</f>
        <v>11605.900000000009</v>
      </c>
      <c r="M7" s="45">
        <f>I7-E7</f>
        <v>3.0719118082126684</v>
      </c>
      <c r="N7" s="21"/>
      <c r="O7" s="21"/>
    </row>
    <row r="8" spans="1:15" ht="21" customHeight="1" x14ac:dyDescent="0.3">
      <c r="B8" s="44" t="s">
        <v>89</v>
      </c>
      <c r="C8" s="19"/>
      <c r="D8" s="15">
        <v>151350.79999999999</v>
      </c>
      <c r="E8" s="45">
        <f>D8/D5*100</f>
        <v>67.781498861133528</v>
      </c>
      <c r="F8" s="15">
        <v>203712.9</v>
      </c>
      <c r="G8" s="45">
        <f>F8/F5*100</f>
        <v>63.91452123148612</v>
      </c>
      <c r="H8" s="15">
        <v>153194.9</v>
      </c>
      <c r="I8" s="45">
        <f>H8/H5*100</f>
        <v>64.709587052920853</v>
      </c>
      <c r="J8" s="15">
        <f>H8/F8*100</f>
        <v>75.201374090693321</v>
      </c>
      <c r="K8" s="15">
        <f>H8-F8</f>
        <v>-50518</v>
      </c>
      <c r="L8" s="15">
        <f>H8-D8</f>
        <v>1844.1000000000058</v>
      </c>
      <c r="M8" s="45">
        <f>I8-E8</f>
        <v>-3.0719118082126755</v>
      </c>
      <c r="N8" s="21"/>
      <c r="O8" s="21"/>
    </row>
    <row r="9" spans="1:15" ht="36" customHeight="1" x14ac:dyDescent="0.25">
      <c r="B9" s="62" t="s">
        <v>92</v>
      </c>
      <c r="C9" s="63" t="s">
        <v>1</v>
      </c>
      <c r="D9" s="55" t="s">
        <v>116</v>
      </c>
      <c r="E9" s="56"/>
      <c r="F9" s="57" t="s">
        <v>104</v>
      </c>
      <c r="G9" s="57"/>
      <c r="H9" s="57" t="s">
        <v>122</v>
      </c>
      <c r="I9" s="57"/>
      <c r="J9" s="58" t="s">
        <v>108</v>
      </c>
      <c r="K9" s="58" t="s">
        <v>100</v>
      </c>
      <c r="L9" s="60" t="s">
        <v>109</v>
      </c>
      <c r="M9" s="61"/>
    </row>
    <row r="10" spans="1:15" ht="38.25" customHeight="1" x14ac:dyDescent="0.25">
      <c r="B10" s="62"/>
      <c r="C10" s="64"/>
      <c r="D10" s="29" t="s">
        <v>93</v>
      </c>
      <c r="E10" s="29" t="s">
        <v>81</v>
      </c>
      <c r="F10" s="29" t="s">
        <v>101</v>
      </c>
      <c r="G10" s="29" t="s">
        <v>81</v>
      </c>
      <c r="H10" s="32" t="s">
        <v>79</v>
      </c>
      <c r="I10" s="32" t="s">
        <v>80</v>
      </c>
      <c r="J10" s="59"/>
      <c r="K10" s="59"/>
      <c r="L10" s="18" t="s">
        <v>84</v>
      </c>
      <c r="M10" s="18" t="s">
        <v>85</v>
      </c>
    </row>
    <row r="11" spans="1:15" ht="24.75" customHeight="1" x14ac:dyDescent="0.3">
      <c r="B11" s="6" t="s">
        <v>0</v>
      </c>
      <c r="C11" s="2" t="s">
        <v>2</v>
      </c>
      <c r="D11" s="15">
        <f>D12+D13+D14+D15+D16+D17+D18+D19</f>
        <v>28630.500000000004</v>
      </c>
      <c r="E11" s="35">
        <f>D11/D57*100</f>
        <v>12.914148797444463</v>
      </c>
      <c r="F11" s="3">
        <f t="shared" ref="F11:H11" si="2">F12+F13+F14+F15+F16+F17+F18+F19</f>
        <v>43556.500000000007</v>
      </c>
      <c r="G11" s="33">
        <f>F11/F57*100</f>
        <v>12.851614768742339</v>
      </c>
      <c r="H11" s="3">
        <f t="shared" si="2"/>
        <v>29893.200000000001</v>
      </c>
      <c r="I11" s="33">
        <f>H11/H57*100</f>
        <v>13.000118288847448</v>
      </c>
      <c r="J11" s="10">
        <f>H11/F11*100</f>
        <v>68.630858769644021</v>
      </c>
      <c r="K11" s="3">
        <f t="shared" ref="K11:K41" si="3">H11-F11</f>
        <v>-13663.300000000007</v>
      </c>
      <c r="L11" s="3">
        <f t="shared" ref="L11:L28" si="4">H11-D11</f>
        <v>1262.6999999999971</v>
      </c>
      <c r="M11" s="37">
        <f t="shared" ref="M11:M26" si="5">I11-E11</f>
        <v>8.5969491402984488E-2</v>
      </c>
    </row>
    <row r="12" spans="1:15" ht="57.75" customHeight="1" x14ac:dyDescent="0.3">
      <c r="B12" s="9" t="s">
        <v>52</v>
      </c>
      <c r="C12" s="4" t="s">
        <v>3</v>
      </c>
      <c r="D12" s="5">
        <v>3768.7</v>
      </c>
      <c r="E12" s="36"/>
      <c r="F12" s="5">
        <v>5230.8</v>
      </c>
      <c r="G12" s="34"/>
      <c r="H12" s="5">
        <v>4506.8</v>
      </c>
      <c r="I12" s="34"/>
      <c r="J12" s="11">
        <f>H12/F12*100</f>
        <v>86.158904947617955</v>
      </c>
      <c r="K12" s="5">
        <f t="shared" si="3"/>
        <v>-724</v>
      </c>
      <c r="L12" s="5">
        <f t="shared" si="4"/>
        <v>738.10000000000036</v>
      </c>
      <c r="M12" s="38"/>
    </row>
    <row r="13" spans="1:15" ht="96.75" customHeight="1" x14ac:dyDescent="0.3">
      <c r="B13" s="9" t="s">
        <v>53</v>
      </c>
      <c r="C13" s="4" t="s">
        <v>4</v>
      </c>
      <c r="D13" s="5">
        <v>229.8</v>
      </c>
      <c r="E13" s="36"/>
      <c r="F13" s="5">
        <v>489.9</v>
      </c>
      <c r="G13" s="34"/>
      <c r="H13" s="5">
        <v>199.6</v>
      </c>
      <c r="I13" s="34"/>
      <c r="J13" s="11">
        <f>H13/F13*100</f>
        <v>40.74300877730149</v>
      </c>
      <c r="K13" s="5">
        <f t="shared" si="3"/>
        <v>-290.29999999999995</v>
      </c>
      <c r="L13" s="5">
        <f t="shared" si="4"/>
        <v>-30.200000000000017</v>
      </c>
      <c r="M13" s="38"/>
    </row>
    <row r="14" spans="1:15" ht="40.5" customHeight="1" x14ac:dyDescent="0.3">
      <c r="B14" s="9" t="s">
        <v>54</v>
      </c>
      <c r="C14" s="4" t="s">
        <v>5</v>
      </c>
      <c r="D14" s="5">
        <v>17431.400000000001</v>
      </c>
      <c r="E14" s="36"/>
      <c r="F14" s="5">
        <v>26740.400000000001</v>
      </c>
      <c r="G14" s="34"/>
      <c r="H14" s="5">
        <v>17798.8</v>
      </c>
      <c r="I14" s="34"/>
      <c r="J14" s="11">
        <f>H14/F14*100</f>
        <v>66.561457569819439</v>
      </c>
      <c r="K14" s="5">
        <f t="shared" si="3"/>
        <v>-8941.6000000000022</v>
      </c>
      <c r="L14" s="5">
        <f t="shared" si="4"/>
        <v>367.39999999999782</v>
      </c>
      <c r="M14" s="38"/>
    </row>
    <row r="15" spans="1:15" ht="18.75" x14ac:dyDescent="0.3">
      <c r="B15" s="9" t="s">
        <v>55</v>
      </c>
      <c r="C15" s="4" t="s">
        <v>6</v>
      </c>
      <c r="D15" s="5">
        <v>19.7</v>
      </c>
      <c r="E15" s="36"/>
      <c r="F15" s="5">
        <v>6</v>
      </c>
      <c r="G15" s="34"/>
      <c r="H15" s="5">
        <v>6</v>
      </c>
      <c r="I15" s="34"/>
      <c r="J15" s="11">
        <v>0</v>
      </c>
      <c r="K15" s="5">
        <f t="shared" si="3"/>
        <v>0</v>
      </c>
      <c r="L15" s="5">
        <f t="shared" si="4"/>
        <v>-13.7</v>
      </c>
      <c r="M15" s="38"/>
    </row>
    <row r="16" spans="1:15" ht="99.75" customHeight="1" x14ac:dyDescent="0.3">
      <c r="B16" s="9" t="s">
        <v>56</v>
      </c>
      <c r="C16" s="4" t="s">
        <v>7</v>
      </c>
      <c r="D16" s="5">
        <v>3172.5</v>
      </c>
      <c r="E16" s="36"/>
      <c r="F16" s="5">
        <v>4817.6000000000004</v>
      </c>
      <c r="G16" s="34"/>
      <c r="H16" s="5">
        <v>3188.4</v>
      </c>
      <c r="I16" s="34"/>
      <c r="J16" s="11">
        <f>H16/F16*100</f>
        <v>66.182331451345064</v>
      </c>
      <c r="K16" s="5">
        <f t="shared" si="3"/>
        <v>-1629.2000000000003</v>
      </c>
      <c r="L16" s="5">
        <f t="shared" si="4"/>
        <v>15.900000000000091</v>
      </c>
      <c r="M16" s="38"/>
    </row>
    <row r="17" spans="2:13" ht="37.5" x14ac:dyDescent="0.3">
      <c r="B17" s="9" t="s">
        <v>57</v>
      </c>
      <c r="C17" s="4" t="s">
        <v>8</v>
      </c>
      <c r="D17" s="5">
        <v>0</v>
      </c>
      <c r="E17" s="36"/>
      <c r="F17" s="5">
        <v>485.8</v>
      </c>
      <c r="G17" s="34"/>
      <c r="H17" s="5">
        <v>485.8</v>
      </c>
      <c r="I17" s="34"/>
      <c r="J17" s="11">
        <v>0</v>
      </c>
      <c r="K17" s="5">
        <f t="shared" si="3"/>
        <v>0</v>
      </c>
      <c r="L17" s="5">
        <f t="shared" si="4"/>
        <v>485.8</v>
      </c>
      <c r="M17" s="38"/>
    </row>
    <row r="18" spans="2:13" ht="20.25" customHeight="1" x14ac:dyDescent="0.3">
      <c r="B18" s="9" t="s">
        <v>58</v>
      </c>
      <c r="C18" s="4" t="s">
        <v>9</v>
      </c>
      <c r="D18" s="5">
        <v>0</v>
      </c>
      <c r="E18" s="36"/>
      <c r="F18" s="5">
        <v>277</v>
      </c>
      <c r="G18" s="34"/>
      <c r="H18" s="5">
        <v>0</v>
      </c>
      <c r="I18" s="34"/>
      <c r="J18" s="11">
        <f t="shared" ref="J18:J26" si="6">H18/F18*100</f>
        <v>0</v>
      </c>
      <c r="K18" s="5">
        <f t="shared" si="3"/>
        <v>-277</v>
      </c>
      <c r="L18" s="5">
        <f t="shared" si="4"/>
        <v>0</v>
      </c>
      <c r="M18" s="38"/>
    </row>
    <row r="19" spans="2:13" ht="37.5" x14ac:dyDescent="0.3">
      <c r="B19" s="9" t="s">
        <v>59</v>
      </c>
      <c r="C19" s="4" t="s">
        <v>10</v>
      </c>
      <c r="D19" s="5">
        <v>4008.4</v>
      </c>
      <c r="E19" s="36"/>
      <c r="F19" s="5">
        <v>5509</v>
      </c>
      <c r="G19" s="34"/>
      <c r="H19" s="5">
        <v>3707.8</v>
      </c>
      <c r="I19" s="34"/>
      <c r="J19" s="11">
        <f t="shared" si="6"/>
        <v>67.304410963877288</v>
      </c>
      <c r="K19" s="5">
        <f t="shared" si="3"/>
        <v>-1801.1999999999998</v>
      </c>
      <c r="L19" s="5">
        <f t="shared" si="4"/>
        <v>-300.59999999999991</v>
      </c>
      <c r="M19" s="38"/>
    </row>
    <row r="20" spans="2:13" ht="18.75" x14ac:dyDescent="0.3">
      <c r="B20" s="6" t="s">
        <v>11</v>
      </c>
      <c r="C20" s="2" t="s">
        <v>12</v>
      </c>
      <c r="D20" s="15" t="str">
        <f>D21</f>
        <v>759,9</v>
      </c>
      <c r="E20" s="35">
        <f>D20/D57*100</f>
        <v>0.34276249702862494</v>
      </c>
      <c r="F20" s="3">
        <f>F21</f>
        <v>1348.2</v>
      </c>
      <c r="G20" s="33">
        <f>F20/F57*100</f>
        <v>0.39779475006528114</v>
      </c>
      <c r="H20" s="3">
        <f>H21</f>
        <v>966.6</v>
      </c>
      <c r="I20" s="33">
        <f>H20/H57*100</f>
        <v>0.42036029391299501</v>
      </c>
      <c r="J20" s="10">
        <f t="shared" si="6"/>
        <v>71.695594125500676</v>
      </c>
      <c r="K20" s="3">
        <f t="shared" si="3"/>
        <v>-381.6</v>
      </c>
      <c r="L20" s="3">
        <f t="shared" si="4"/>
        <v>206.70000000000005</v>
      </c>
      <c r="M20" s="37">
        <f t="shared" si="5"/>
        <v>7.7597796884370074E-2</v>
      </c>
    </row>
    <row r="21" spans="2:13" ht="37.5" x14ac:dyDescent="0.3">
      <c r="B21" s="9" t="s">
        <v>60</v>
      </c>
      <c r="C21" s="4" t="s">
        <v>13</v>
      </c>
      <c r="D21" s="16" t="s">
        <v>118</v>
      </c>
      <c r="E21" s="36"/>
      <c r="F21" s="5">
        <v>1348.2</v>
      </c>
      <c r="G21" s="34"/>
      <c r="H21" s="5">
        <v>966.6</v>
      </c>
      <c r="I21" s="34"/>
      <c r="J21" s="11">
        <f t="shared" si="6"/>
        <v>71.695594125500676</v>
      </c>
      <c r="K21" s="5">
        <f t="shared" si="3"/>
        <v>-381.6</v>
      </c>
      <c r="L21" s="5">
        <f t="shared" si="4"/>
        <v>206.70000000000005</v>
      </c>
      <c r="M21" s="38"/>
    </row>
    <row r="22" spans="2:13" ht="36.75" customHeight="1" x14ac:dyDescent="0.3">
      <c r="B22" s="6" t="s">
        <v>14</v>
      </c>
      <c r="C22" s="2" t="s">
        <v>15</v>
      </c>
      <c r="D22" s="15">
        <f>D23+D24+D25</f>
        <v>1537.5</v>
      </c>
      <c r="E22" s="35">
        <f>D22/D57*100</f>
        <v>0.69350880271287119</v>
      </c>
      <c r="F22" s="15">
        <f>F23+F24+F25</f>
        <v>3248.7000000000003</v>
      </c>
      <c r="G22" s="33">
        <f>F22/F57*100</f>
        <v>0.95854903169936145</v>
      </c>
      <c r="H22" s="15">
        <f>H23+H24+H25</f>
        <v>2214.4</v>
      </c>
      <c r="I22" s="33">
        <f>H22/H57*100</f>
        <v>0.96301038158590546</v>
      </c>
      <c r="J22" s="10">
        <f t="shared" si="6"/>
        <v>68.162649675254713</v>
      </c>
      <c r="K22" s="3">
        <f t="shared" si="3"/>
        <v>-1034.3000000000002</v>
      </c>
      <c r="L22" s="3">
        <f t="shared" si="4"/>
        <v>676.90000000000009</v>
      </c>
      <c r="M22" s="37">
        <f t="shared" si="5"/>
        <v>0.26950157887303428</v>
      </c>
    </row>
    <row r="23" spans="2:13" ht="37.5" x14ac:dyDescent="0.3">
      <c r="B23" s="9" t="s">
        <v>50</v>
      </c>
      <c r="C23" s="4" t="s">
        <v>16</v>
      </c>
      <c r="D23" s="16" t="s">
        <v>119</v>
      </c>
      <c r="E23" s="36"/>
      <c r="F23" s="5">
        <v>3187.3</v>
      </c>
      <c r="G23" s="34"/>
      <c r="H23" s="5">
        <v>2205.8000000000002</v>
      </c>
      <c r="I23" s="34"/>
      <c r="J23" s="11">
        <f t="shared" si="6"/>
        <v>69.205910959119009</v>
      </c>
      <c r="K23" s="5">
        <f t="shared" si="3"/>
        <v>-981.5</v>
      </c>
      <c r="L23" s="5">
        <f t="shared" si="4"/>
        <v>746.30000000000018</v>
      </c>
      <c r="M23" s="38"/>
    </row>
    <row r="24" spans="2:13" ht="37.5" customHeight="1" x14ac:dyDescent="0.3">
      <c r="B24" s="9" t="s">
        <v>51</v>
      </c>
      <c r="C24" s="4" t="s">
        <v>17</v>
      </c>
      <c r="D24" s="16" t="s">
        <v>120</v>
      </c>
      <c r="E24" s="36"/>
      <c r="F24" s="5">
        <v>31.4</v>
      </c>
      <c r="G24" s="34"/>
      <c r="H24" s="5">
        <v>8.6</v>
      </c>
      <c r="I24" s="34"/>
      <c r="J24" s="11">
        <f t="shared" si="6"/>
        <v>27.388535031847134</v>
      </c>
      <c r="K24" s="5">
        <f t="shared" si="3"/>
        <v>-22.799999999999997</v>
      </c>
      <c r="L24" s="5">
        <f t="shared" si="4"/>
        <v>-14.500000000000002</v>
      </c>
      <c r="M24" s="38"/>
    </row>
    <row r="25" spans="2:13" ht="60" customHeight="1" x14ac:dyDescent="0.3">
      <c r="B25" s="9" t="s">
        <v>61</v>
      </c>
      <c r="C25" s="4" t="s">
        <v>18</v>
      </c>
      <c r="D25" s="16" t="s">
        <v>121</v>
      </c>
      <c r="E25" s="36"/>
      <c r="F25" s="5">
        <v>30</v>
      </c>
      <c r="G25" s="34"/>
      <c r="H25" s="5">
        <v>0</v>
      </c>
      <c r="I25" s="34"/>
      <c r="J25" s="11">
        <f t="shared" si="6"/>
        <v>0</v>
      </c>
      <c r="K25" s="5">
        <f t="shared" si="3"/>
        <v>-30</v>
      </c>
      <c r="L25" s="5">
        <f t="shared" si="4"/>
        <v>-54.9</v>
      </c>
      <c r="M25" s="38"/>
    </row>
    <row r="26" spans="2:13" ht="18.75" x14ac:dyDescent="0.3">
      <c r="B26" s="6" t="s">
        <v>19</v>
      </c>
      <c r="C26" s="2" t="s">
        <v>20</v>
      </c>
      <c r="D26" s="15">
        <f>D27+D28+D29+D30+D31</f>
        <v>26501.200000000001</v>
      </c>
      <c r="E26" s="45">
        <f>D26/D57*100</f>
        <v>11.953701126799572</v>
      </c>
      <c r="F26" s="15">
        <f>F27+F28+F29+F30+F31</f>
        <v>31924.7</v>
      </c>
      <c r="G26" s="45">
        <f>F26/F57*100</f>
        <v>9.419580223564072</v>
      </c>
      <c r="H26" s="15">
        <f>H27+H28+H29+H30+H31</f>
        <v>22370</v>
      </c>
      <c r="I26" s="45">
        <f>H26/H57*100</f>
        <v>9.7283879317542912</v>
      </c>
      <c r="J26" s="10">
        <f t="shared" si="6"/>
        <v>70.071136142234693</v>
      </c>
      <c r="K26" s="3">
        <f t="shared" si="3"/>
        <v>-9554.7000000000007</v>
      </c>
      <c r="L26" s="3">
        <f t="shared" si="4"/>
        <v>-4131.2000000000007</v>
      </c>
      <c r="M26" s="37">
        <f t="shared" si="5"/>
        <v>-2.2253131950452811</v>
      </c>
    </row>
    <row r="27" spans="2:13" ht="40.5" customHeight="1" x14ac:dyDescent="0.3">
      <c r="B27" s="9" t="s">
        <v>62</v>
      </c>
      <c r="C27" s="4" t="s">
        <v>21</v>
      </c>
      <c r="D27" s="14">
        <v>25.1</v>
      </c>
      <c r="E27" s="36"/>
      <c r="F27" s="5">
        <v>139.30000000000001</v>
      </c>
      <c r="G27" s="34"/>
      <c r="H27" s="5">
        <v>18.3</v>
      </c>
      <c r="I27" s="34"/>
      <c r="J27" s="11">
        <f t="shared" ref="J27:J35" si="7">H27/F27*100</f>
        <v>13.137114142139266</v>
      </c>
      <c r="K27" s="5">
        <f t="shared" si="3"/>
        <v>-121.00000000000001</v>
      </c>
      <c r="L27" s="5">
        <f t="shared" si="4"/>
        <v>-6.8000000000000007</v>
      </c>
      <c r="M27" s="38"/>
    </row>
    <row r="28" spans="2:13" ht="18.75" x14ac:dyDescent="0.3">
      <c r="B28" s="9" t="s">
        <v>63</v>
      </c>
      <c r="C28" s="4" t="s">
        <v>22</v>
      </c>
      <c r="D28" s="5">
        <v>303.2</v>
      </c>
      <c r="E28" s="36"/>
      <c r="F28" s="5">
        <v>1547.7</v>
      </c>
      <c r="G28" s="34"/>
      <c r="H28" s="5">
        <v>133.69999999999999</v>
      </c>
      <c r="I28" s="34"/>
      <c r="J28" s="11">
        <f t="shared" si="7"/>
        <v>8.6386250565355045</v>
      </c>
      <c r="K28" s="5">
        <f t="shared" si="3"/>
        <v>-1414</v>
      </c>
      <c r="L28" s="5">
        <f t="shared" si="4"/>
        <v>-169.5</v>
      </c>
      <c r="M28" s="38"/>
    </row>
    <row r="29" spans="2:13" ht="18.75" x14ac:dyDescent="0.3">
      <c r="B29" s="9" t="s">
        <v>94</v>
      </c>
      <c r="C29" s="4" t="s">
        <v>95</v>
      </c>
      <c r="D29" s="5">
        <v>1240.7</v>
      </c>
      <c r="E29" s="36"/>
      <c r="F29" s="5">
        <v>1903.2</v>
      </c>
      <c r="G29" s="34"/>
      <c r="H29" s="5">
        <v>1148.7</v>
      </c>
      <c r="I29" s="34"/>
      <c r="J29" s="11">
        <f t="shared" si="7"/>
        <v>60.35624211853721</v>
      </c>
      <c r="K29" s="5">
        <f t="shared" si="3"/>
        <v>-754.5</v>
      </c>
      <c r="L29" s="5">
        <f t="shared" ref="L29:L54" si="8">H29-D29</f>
        <v>-92</v>
      </c>
      <c r="M29" s="38"/>
    </row>
    <row r="30" spans="2:13" ht="37.5" x14ac:dyDescent="0.3">
      <c r="B30" s="9" t="s">
        <v>64</v>
      </c>
      <c r="C30" s="4" t="s">
        <v>23</v>
      </c>
      <c r="D30" s="5">
        <v>24818.5</v>
      </c>
      <c r="E30" s="36"/>
      <c r="F30" s="5">
        <v>27611.5</v>
      </c>
      <c r="G30" s="34"/>
      <c r="H30" s="5">
        <v>20947.8</v>
      </c>
      <c r="I30" s="34"/>
      <c r="J30" s="11">
        <f t="shared" si="7"/>
        <v>75.866215163971532</v>
      </c>
      <c r="K30" s="5">
        <f t="shared" si="3"/>
        <v>-6663.7000000000007</v>
      </c>
      <c r="L30" s="5">
        <f t="shared" si="8"/>
        <v>-3870.7000000000007</v>
      </c>
      <c r="M30" s="38"/>
    </row>
    <row r="31" spans="2:13" ht="37.5" x14ac:dyDescent="0.3">
      <c r="B31" s="9" t="s">
        <v>65</v>
      </c>
      <c r="C31" s="4" t="s">
        <v>24</v>
      </c>
      <c r="D31" s="5">
        <v>113.7</v>
      </c>
      <c r="E31" s="36"/>
      <c r="F31" s="5">
        <v>723</v>
      </c>
      <c r="G31" s="34"/>
      <c r="H31" s="5">
        <v>121.5</v>
      </c>
      <c r="I31" s="34"/>
      <c r="J31" s="11">
        <f t="shared" si="7"/>
        <v>16.804979253112034</v>
      </c>
      <c r="K31" s="5">
        <f t="shared" si="3"/>
        <v>-601.5</v>
      </c>
      <c r="L31" s="5">
        <f t="shared" si="8"/>
        <v>7.7999999999999972</v>
      </c>
      <c r="M31" s="38"/>
    </row>
    <row r="32" spans="2:13" ht="37.5" x14ac:dyDescent="0.3">
      <c r="B32" s="6" t="s">
        <v>25</v>
      </c>
      <c r="C32" s="7" t="s">
        <v>26</v>
      </c>
      <c r="D32" s="15">
        <f>D33+D34+D35</f>
        <v>13213.599999999999</v>
      </c>
      <c r="E32" s="35">
        <f>D32/D57*100</f>
        <v>5.9601612458710855</v>
      </c>
      <c r="F32" s="3">
        <f>F33+F34+F35</f>
        <v>33210.1</v>
      </c>
      <c r="G32" s="33">
        <f>F32/F57*100</f>
        <v>9.7988454451438916</v>
      </c>
      <c r="H32" s="3">
        <f>H33+H34+H35</f>
        <v>13956.5</v>
      </c>
      <c r="I32" s="33">
        <f>H32/H57*100</f>
        <v>6.0694790419994984</v>
      </c>
      <c r="J32" s="10">
        <f t="shared" si="7"/>
        <v>42.024865929340777</v>
      </c>
      <c r="K32" s="3">
        <f t="shared" si="3"/>
        <v>-19253.599999999999</v>
      </c>
      <c r="L32" s="3">
        <f t="shared" si="8"/>
        <v>742.90000000000146</v>
      </c>
      <c r="M32" s="37">
        <f t="shared" ref="M32:M38" si="9">I32-E32</f>
        <v>0.10931779612841286</v>
      </c>
    </row>
    <row r="33" spans="2:13" ht="18.75" x14ac:dyDescent="0.3">
      <c r="B33" s="9" t="s">
        <v>66</v>
      </c>
      <c r="C33" s="8" t="s">
        <v>27</v>
      </c>
      <c r="D33" s="5">
        <v>66.400000000000006</v>
      </c>
      <c r="E33" s="36"/>
      <c r="F33" s="5">
        <v>403.5</v>
      </c>
      <c r="G33" s="34"/>
      <c r="H33" s="5">
        <v>154</v>
      </c>
      <c r="I33" s="34"/>
      <c r="J33" s="11">
        <f t="shared" si="7"/>
        <v>38.166047087980175</v>
      </c>
      <c r="K33" s="5">
        <f t="shared" si="3"/>
        <v>-249.5</v>
      </c>
      <c r="L33" s="5">
        <f t="shared" si="8"/>
        <v>87.6</v>
      </c>
      <c r="M33" s="38"/>
    </row>
    <row r="34" spans="2:13" ht="18.75" x14ac:dyDescent="0.3">
      <c r="B34" s="9" t="s">
        <v>67</v>
      </c>
      <c r="C34" s="8" t="s">
        <v>28</v>
      </c>
      <c r="D34" s="5">
        <v>4809.2</v>
      </c>
      <c r="E34" s="36"/>
      <c r="F34" s="5">
        <v>4156.5</v>
      </c>
      <c r="G34" s="34"/>
      <c r="H34" s="5">
        <v>1521.4</v>
      </c>
      <c r="I34" s="34"/>
      <c r="J34" s="11">
        <f t="shared" si="7"/>
        <v>36.602911103091543</v>
      </c>
      <c r="K34" s="5">
        <f t="shared" si="3"/>
        <v>-2635.1</v>
      </c>
      <c r="L34" s="5">
        <f t="shared" si="8"/>
        <v>-3287.7999999999997</v>
      </c>
      <c r="M34" s="38"/>
    </row>
    <row r="35" spans="2:13" ht="18.75" x14ac:dyDescent="0.3">
      <c r="B35" s="9" t="s">
        <v>68</v>
      </c>
      <c r="C35" s="8" t="s">
        <v>29</v>
      </c>
      <c r="D35" s="5">
        <v>8338</v>
      </c>
      <c r="E35" s="36"/>
      <c r="F35" s="5">
        <v>28650.1</v>
      </c>
      <c r="G35" s="34"/>
      <c r="H35" s="5">
        <v>12281.1</v>
      </c>
      <c r="I35" s="34"/>
      <c r="J35" s="11">
        <f t="shared" si="7"/>
        <v>42.865818967473068</v>
      </c>
      <c r="K35" s="5">
        <f t="shared" si="3"/>
        <v>-16368.999999999998</v>
      </c>
      <c r="L35" s="5">
        <f t="shared" si="8"/>
        <v>3943.1000000000004</v>
      </c>
      <c r="M35" s="38"/>
    </row>
    <row r="36" spans="2:13" ht="18.75" x14ac:dyDescent="0.3">
      <c r="B36" s="6" t="s">
        <v>82</v>
      </c>
      <c r="C36" s="7" t="s">
        <v>83</v>
      </c>
      <c r="D36" s="15">
        <f>D37</f>
        <v>0</v>
      </c>
      <c r="E36" s="35">
        <v>0</v>
      </c>
      <c r="F36" s="3">
        <f>F37</f>
        <v>10</v>
      </c>
      <c r="G36" s="33">
        <f>G37</f>
        <v>0</v>
      </c>
      <c r="H36" s="3">
        <f>H37</f>
        <v>0</v>
      </c>
      <c r="I36" s="33">
        <f>I37</f>
        <v>0</v>
      </c>
      <c r="J36" s="10">
        <v>0</v>
      </c>
      <c r="K36" s="3">
        <f t="shared" si="3"/>
        <v>-10</v>
      </c>
      <c r="L36" s="5">
        <f t="shared" si="8"/>
        <v>0</v>
      </c>
      <c r="M36" s="38"/>
    </row>
    <row r="37" spans="2:13" ht="37.5" x14ac:dyDescent="0.3">
      <c r="B37" s="9" t="s">
        <v>110</v>
      </c>
      <c r="C37" s="8" t="s">
        <v>105</v>
      </c>
      <c r="D37" s="14">
        <v>0</v>
      </c>
      <c r="E37" s="36"/>
      <c r="F37" s="5">
        <v>10</v>
      </c>
      <c r="G37" s="34"/>
      <c r="H37" s="5">
        <v>0</v>
      </c>
      <c r="I37" s="34"/>
      <c r="J37" s="11">
        <v>0</v>
      </c>
      <c r="K37" s="5">
        <f t="shared" si="3"/>
        <v>-10</v>
      </c>
      <c r="L37" s="5">
        <f t="shared" si="8"/>
        <v>0</v>
      </c>
      <c r="M37" s="38"/>
    </row>
    <row r="38" spans="2:13" ht="18.75" x14ac:dyDescent="0.3">
      <c r="B38" s="6" t="s">
        <v>30</v>
      </c>
      <c r="C38" s="7" t="s">
        <v>31</v>
      </c>
      <c r="D38" s="15">
        <f>D39+D40+D41+D42+D43</f>
        <v>116238.59999999999</v>
      </c>
      <c r="E38" s="35">
        <f>D38/D57*100</f>
        <v>52.430889310582337</v>
      </c>
      <c r="F38" s="3">
        <f>F39+F40+F41+F42+F43</f>
        <v>167789</v>
      </c>
      <c r="G38" s="33">
        <f>F38/F57*100</f>
        <v>49.507182405209512</v>
      </c>
      <c r="H38" s="3">
        <f>H39+H40+H41+H42+H43</f>
        <v>123660.70000000001</v>
      </c>
      <c r="I38" s="33">
        <f>H38/H57*100</f>
        <v>53.778241462328481</v>
      </c>
      <c r="J38" s="10">
        <f>H38/F38*100</f>
        <v>73.700123369231591</v>
      </c>
      <c r="K38" s="3">
        <f t="shared" si="3"/>
        <v>-44128.299999999988</v>
      </c>
      <c r="L38" s="3">
        <f t="shared" si="8"/>
        <v>7422.1000000000204</v>
      </c>
      <c r="M38" s="37">
        <f t="shared" si="9"/>
        <v>1.3473521517461435</v>
      </c>
    </row>
    <row r="39" spans="2:13" ht="18.75" x14ac:dyDescent="0.3">
      <c r="B39" s="9" t="s">
        <v>69</v>
      </c>
      <c r="C39" s="8" t="s">
        <v>32</v>
      </c>
      <c r="D39" s="5">
        <v>15803.5</v>
      </c>
      <c r="E39" s="36"/>
      <c r="F39" s="5">
        <v>26296.7</v>
      </c>
      <c r="G39" s="34"/>
      <c r="H39" s="5">
        <v>18472.599999999999</v>
      </c>
      <c r="I39" s="34"/>
      <c r="J39" s="11">
        <f>H39/F39*100</f>
        <v>70.246837055600125</v>
      </c>
      <c r="K39" s="5">
        <f t="shared" si="3"/>
        <v>-7824.1000000000022</v>
      </c>
      <c r="L39" s="5">
        <f t="shared" si="8"/>
        <v>2669.0999999999985</v>
      </c>
      <c r="M39" s="38"/>
    </row>
    <row r="40" spans="2:13" ht="18" customHeight="1" x14ac:dyDescent="0.3">
      <c r="B40" s="9" t="s">
        <v>70</v>
      </c>
      <c r="C40" s="8" t="s">
        <v>33</v>
      </c>
      <c r="D40" s="5">
        <v>79231.899999999994</v>
      </c>
      <c r="E40" s="36"/>
      <c r="F40" s="5">
        <v>111036.8</v>
      </c>
      <c r="G40" s="34"/>
      <c r="H40" s="5">
        <v>83034.899999999994</v>
      </c>
      <c r="I40" s="34"/>
      <c r="J40" s="11">
        <f>H40/F40*100</f>
        <v>74.781423816248306</v>
      </c>
      <c r="K40" s="5">
        <f t="shared" si="3"/>
        <v>-28001.900000000009</v>
      </c>
      <c r="L40" s="5">
        <f t="shared" si="8"/>
        <v>3803</v>
      </c>
      <c r="M40" s="38"/>
    </row>
    <row r="41" spans="2:13" ht="40.5" customHeight="1" x14ac:dyDescent="0.3">
      <c r="B41" s="9" t="s">
        <v>102</v>
      </c>
      <c r="C41" s="8" t="s">
        <v>103</v>
      </c>
      <c r="D41" s="5">
        <v>4943.8</v>
      </c>
      <c r="E41" s="36"/>
      <c r="F41" s="5">
        <v>7181.8</v>
      </c>
      <c r="G41" s="34"/>
      <c r="H41" s="5">
        <v>4712.5</v>
      </c>
      <c r="I41" s="34"/>
      <c r="J41" s="11">
        <f>H41/F41*100</f>
        <v>65.617254727227163</v>
      </c>
      <c r="K41" s="5">
        <f t="shared" si="3"/>
        <v>-2469.3000000000002</v>
      </c>
      <c r="L41" s="5">
        <f t="shared" si="8"/>
        <v>-231.30000000000018</v>
      </c>
      <c r="M41" s="38"/>
    </row>
    <row r="42" spans="2:13" ht="35.25" customHeight="1" x14ac:dyDescent="0.3">
      <c r="B42" s="9" t="s">
        <v>71</v>
      </c>
      <c r="C42" s="8" t="s">
        <v>34</v>
      </c>
      <c r="D42" s="5">
        <v>619.4</v>
      </c>
      <c r="E42" s="36"/>
      <c r="F42" s="5">
        <v>723.6</v>
      </c>
      <c r="G42" s="34"/>
      <c r="H42" s="5">
        <v>648.6</v>
      </c>
      <c r="I42" s="34"/>
      <c r="J42" s="11">
        <f t="shared" ref="J42:J57" si="10">H42/F42*100</f>
        <v>89.63515754560531</v>
      </c>
      <c r="K42" s="5">
        <f t="shared" ref="K42:K54" si="11">H42-F42</f>
        <v>-75</v>
      </c>
      <c r="L42" s="5">
        <f t="shared" si="8"/>
        <v>29.200000000000045</v>
      </c>
      <c r="M42" s="38"/>
    </row>
    <row r="43" spans="2:13" ht="37.5" customHeight="1" x14ac:dyDescent="0.3">
      <c r="B43" s="9" t="s">
        <v>72</v>
      </c>
      <c r="C43" s="8" t="s">
        <v>35</v>
      </c>
      <c r="D43" s="5">
        <v>15640</v>
      </c>
      <c r="E43" s="36"/>
      <c r="F43" s="5">
        <v>22550.1</v>
      </c>
      <c r="G43" s="34"/>
      <c r="H43" s="5">
        <v>16792.099999999999</v>
      </c>
      <c r="I43" s="34"/>
      <c r="J43" s="11">
        <f t="shared" si="10"/>
        <v>74.465745162992619</v>
      </c>
      <c r="K43" s="5">
        <f t="shared" si="11"/>
        <v>-5758</v>
      </c>
      <c r="L43" s="5">
        <f t="shared" si="8"/>
        <v>1152.0999999999985</v>
      </c>
      <c r="M43" s="38"/>
    </row>
    <row r="44" spans="2:13" ht="18" customHeight="1" x14ac:dyDescent="0.3">
      <c r="B44" s="6" t="s">
        <v>36</v>
      </c>
      <c r="C44" s="7" t="s">
        <v>37</v>
      </c>
      <c r="D44" s="15">
        <f>D45+D46</f>
        <v>19094.2</v>
      </c>
      <c r="E44" s="35">
        <f>D44/D57*100</f>
        <v>8.612680182608198</v>
      </c>
      <c r="F44" s="3">
        <f>F45+F46</f>
        <v>35394.300000000003</v>
      </c>
      <c r="G44" s="33">
        <f>F44/F57*100</f>
        <v>10.443307166767232</v>
      </c>
      <c r="H44" s="3">
        <f>H45+H46</f>
        <v>23369.899999999998</v>
      </c>
      <c r="I44" s="33">
        <f>H44/H57*100</f>
        <v>10.163229911770435</v>
      </c>
      <c r="J44" s="10">
        <f t="shared" si="10"/>
        <v>66.027298180780519</v>
      </c>
      <c r="K44" s="3">
        <f t="shared" si="11"/>
        <v>-12024.400000000005</v>
      </c>
      <c r="L44" s="3">
        <f t="shared" si="8"/>
        <v>4275.6999999999971</v>
      </c>
      <c r="M44" s="37">
        <f t="shared" ref="M44:M52" si="12">I44-E44</f>
        <v>1.5505497291622365</v>
      </c>
    </row>
    <row r="45" spans="2:13" ht="19.5" customHeight="1" x14ac:dyDescent="0.3">
      <c r="B45" s="9" t="s">
        <v>73</v>
      </c>
      <c r="C45" s="8" t="s">
        <v>38</v>
      </c>
      <c r="D45" s="5">
        <v>15697.7</v>
      </c>
      <c r="E45" s="36"/>
      <c r="F45" s="5">
        <v>29661.8</v>
      </c>
      <c r="G45" s="34"/>
      <c r="H45" s="5">
        <v>19683.599999999999</v>
      </c>
      <c r="I45" s="34"/>
      <c r="J45" s="11">
        <f t="shared" si="10"/>
        <v>66.360099521944051</v>
      </c>
      <c r="K45" s="5">
        <f t="shared" si="11"/>
        <v>-9978.2000000000007</v>
      </c>
      <c r="L45" s="5">
        <f t="shared" si="8"/>
        <v>3985.8999999999978</v>
      </c>
      <c r="M45" s="38"/>
    </row>
    <row r="46" spans="2:13" ht="39" customHeight="1" x14ac:dyDescent="0.3">
      <c r="B46" s="9" t="s">
        <v>74</v>
      </c>
      <c r="C46" s="8" t="s">
        <v>39</v>
      </c>
      <c r="D46" s="5">
        <v>3396.5</v>
      </c>
      <c r="E46" s="36"/>
      <c r="F46" s="5">
        <v>5732.5</v>
      </c>
      <c r="G46" s="34"/>
      <c r="H46" s="5">
        <v>3686.3</v>
      </c>
      <c r="I46" s="34"/>
      <c r="J46" s="11">
        <f t="shared" si="10"/>
        <v>64.305276929786316</v>
      </c>
      <c r="K46" s="5">
        <f t="shared" si="11"/>
        <v>-2046.1999999999998</v>
      </c>
      <c r="L46" s="5">
        <f t="shared" si="8"/>
        <v>289.80000000000018</v>
      </c>
      <c r="M46" s="38"/>
    </row>
    <row r="47" spans="2:13" ht="18.75" x14ac:dyDescent="0.3">
      <c r="B47" s="6" t="s">
        <v>40</v>
      </c>
      <c r="C47" s="7" t="s">
        <v>41</v>
      </c>
      <c r="D47" s="15">
        <f>D48+D49+D50+D51</f>
        <v>11788.9</v>
      </c>
      <c r="E47" s="35">
        <f>D47/D57*100</f>
        <v>5.3175323084889534</v>
      </c>
      <c r="F47" s="3">
        <f>F48+F49+F50+F51</f>
        <v>14516.1</v>
      </c>
      <c r="G47" s="33">
        <f>F47/F57*100</f>
        <v>4.2830651026721771</v>
      </c>
      <c r="H47" s="3">
        <f>H48+H49+H50+H51</f>
        <v>9360.1000000000022</v>
      </c>
      <c r="I47" s="33">
        <f>H47/H57*100</f>
        <v>4.0705714742965293</v>
      </c>
      <c r="J47" s="10">
        <f t="shared" si="10"/>
        <v>64.480817850524602</v>
      </c>
      <c r="K47" s="3">
        <f t="shared" si="11"/>
        <v>-5155.9999999999982</v>
      </c>
      <c r="L47" s="3">
        <f t="shared" si="8"/>
        <v>-2428.7999999999975</v>
      </c>
      <c r="M47" s="37">
        <f t="shared" si="12"/>
        <v>-1.2469608341924241</v>
      </c>
    </row>
    <row r="48" spans="2:13" ht="18.75" x14ac:dyDescent="0.3">
      <c r="B48" s="9" t="s">
        <v>40</v>
      </c>
      <c r="C48" s="8" t="s">
        <v>42</v>
      </c>
      <c r="D48" s="5">
        <v>3013.2</v>
      </c>
      <c r="E48" s="36"/>
      <c r="F48" s="5">
        <v>3706</v>
      </c>
      <c r="G48" s="34"/>
      <c r="H48" s="5">
        <v>2760.4</v>
      </c>
      <c r="I48" s="34"/>
      <c r="J48" s="11">
        <f t="shared" si="10"/>
        <v>74.484619535887759</v>
      </c>
      <c r="K48" s="5">
        <f t="shared" si="11"/>
        <v>-945.59999999999991</v>
      </c>
      <c r="L48" s="5">
        <f t="shared" si="8"/>
        <v>-252.79999999999973</v>
      </c>
      <c r="M48" s="38"/>
    </row>
    <row r="49" spans="2:13" ht="18" customHeight="1" x14ac:dyDescent="0.3">
      <c r="B49" s="9" t="s">
        <v>75</v>
      </c>
      <c r="C49" s="8" t="s">
        <v>43</v>
      </c>
      <c r="D49" s="5">
        <v>2280.6</v>
      </c>
      <c r="E49" s="36"/>
      <c r="F49" s="5">
        <v>18</v>
      </c>
      <c r="G49" s="34"/>
      <c r="H49" s="5">
        <v>12.4</v>
      </c>
      <c r="I49" s="34"/>
      <c r="J49" s="11">
        <f t="shared" si="10"/>
        <v>68.888888888888886</v>
      </c>
      <c r="K49" s="5">
        <f t="shared" si="11"/>
        <v>-5.6</v>
      </c>
      <c r="L49" s="5">
        <f t="shared" si="8"/>
        <v>-2268.1999999999998</v>
      </c>
      <c r="M49" s="38"/>
    </row>
    <row r="50" spans="2:13" ht="18.75" x14ac:dyDescent="0.3">
      <c r="B50" s="9" t="s">
        <v>76</v>
      </c>
      <c r="C50" s="8" t="s">
        <v>44</v>
      </c>
      <c r="D50" s="5">
        <v>5766.2</v>
      </c>
      <c r="E50" s="36"/>
      <c r="F50" s="5">
        <v>9758.9</v>
      </c>
      <c r="G50" s="34"/>
      <c r="H50" s="5">
        <v>5863.1</v>
      </c>
      <c r="I50" s="34"/>
      <c r="J50" s="11">
        <f t="shared" si="10"/>
        <v>60.07951715869617</v>
      </c>
      <c r="K50" s="5">
        <f t="shared" si="11"/>
        <v>-3895.7999999999993</v>
      </c>
      <c r="L50" s="5">
        <f t="shared" si="8"/>
        <v>96.900000000000546</v>
      </c>
      <c r="M50" s="38"/>
    </row>
    <row r="51" spans="2:13" ht="37.5" customHeight="1" x14ac:dyDescent="0.3">
      <c r="B51" s="9" t="s">
        <v>96</v>
      </c>
      <c r="C51" s="8" t="s">
        <v>45</v>
      </c>
      <c r="D51" s="5">
        <v>728.9</v>
      </c>
      <c r="E51" s="36"/>
      <c r="F51" s="5">
        <v>1033.2</v>
      </c>
      <c r="G51" s="34"/>
      <c r="H51" s="5">
        <v>724.2</v>
      </c>
      <c r="I51" s="34"/>
      <c r="J51" s="11">
        <f t="shared" si="10"/>
        <v>70.092915214866437</v>
      </c>
      <c r="K51" s="5">
        <f t="shared" si="11"/>
        <v>-309</v>
      </c>
      <c r="L51" s="5">
        <f t="shared" si="8"/>
        <v>-4.6999999999999318</v>
      </c>
      <c r="M51" s="38"/>
    </row>
    <row r="52" spans="2:13" ht="17.25" customHeight="1" x14ac:dyDescent="0.3">
      <c r="B52" s="6" t="s">
        <v>97</v>
      </c>
      <c r="C52" s="7" t="s">
        <v>46</v>
      </c>
      <c r="D52" s="15">
        <f>D53+D54</f>
        <v>3934.2999999999997</v>
      </c>
      <c r="E52" s="35">
        <f>D52/D57*100</f>
        <v>1.7746157284639015</v>
      </c>
      <c r="F52" s="3">
        <f>F53+F54</f>
        <v>7920.9000000000005</v>
      </c>
      <c r="G52" s="33">
        <f>F52/F57*100</f>
        <v>2.3371105442753937</v>
      </c>
      <c r="H52" s="3">
        <f>H53+H54</f>
        <v>4154.2</v>
      </c>
      <c r="I52" s="33">
        <f>H52/H57*100</f>
        <v>1.8066012135044112</v>
      </c>
      <c r="J52" s="10">
        <f t="shared" si="10"/>
        <v>52.44606042242674</v>
      </c>
      <c r="K52" s="3">
        <f t="shared" si="11"/>
        <v>-3766.7000000000007</v>
      </c>
      <c r="L52" s="3">
        <f t="shared" si="8"/>
        <v>219.90000000000009</v>
      </c>
      <c r="M52" s="37">
        <f t="shared" si="12"/>
        <v>3.1985485040509687E-2</v>
      </c>
    </row>
    <row r="53" spans="2:13" ht="19.5" customHeight="1" x14ac:dyDescent="0.3">
      <c r="B53" s="9" t="s">
        <v>77</v>
      </c>
      <c r="C53" s="17" t="s">
        <v>47</v>
      </c>
      <c r="D53" s="5">
        <v>3777.7</v>
      </c>
      <c r="E53" s="36"/>
      <c r="F53" s="5">
        <v>7675.8</v>
      </c>
      <c r="G53" s="34"/>
      <c r="H53" s="5">
        <v>3983</v>
      </c>
      <c r="I53" s="34"/>
      <c r="J53" s="11">
        <f t="shared" si="10"/>
        <v>51.890356705489978</v>
      </c>
      <c r="K53" s="5">
        <f t="shared" si="11"/>
        <v>-3692.8</v>
      </c>
      <c r="L53" s="5">
        <f t="shared" si="8"/>
        <v>205.30000000000018</v>
      </c>
      <c r="M53" s="38"/>
    </row>
    <row r="54" spans="2:13" ht="18" customHeight="1" x14ac:dyDescent="0.3">
      <c r="B54" s="9" t="s">
        <v>78</v>
      </c>
      <c r="C54" s="17" t="s">
        <v>48</v>
      </c>
      <c r="D54" s="5">
        <v>156.6</v>
      </c>
      <c r="E54" s="36"/>
      <c r="F54" s="5">
        <v>245.1</v>
      </c>
      <c r="G54" s="34"/>
      <c r="H54" s="5">
        <v>171.2</v>
      </c>
      <c r="I54" s="34"/>
      <c r="J54" s="11">
        <f t="shared" si="10"/>
        <v>69.849041207670339</v>
      </c>
      <c r="K54" s="5">
        <f t="shared" si="11"/>
        <v>-73.900000000000006</v>
      </c>
      <c r="L54" s="5">
        <f t="shared" si="8"/>
        <v>14.599999999999994</v>
      </c>
      <c r="M54" s="38"/>
    </row>
    <row r="55" spans="2:13" ht="35.25" hidden="1" customHeight="1" x14ac:dyDescent="0.3">
      <c r="B55" s="6" t="s">
        <v>114</v>
      </c>
      <c r="C55" s="52" t="s">
        <v>112</v>
      </c>
      <c r="D55" s="3"/>
      <c r="E55" s="35"/>
      <c r="F55" s="3"/>
      <c r="G55" s="33"/>
      <c r="H55" s="3"/>
      <c r="I55" s="33"/>
      <c r="J55" s="10"/>
      <c r="K55" s="3"/>
      <c r="L55" s="3"/>
      <c r="M55" s="37"/>
    </row>
    <row r="56" spans="2:13" ht="34.5" hidden="1" customHeight="1" x14ac:dyDescent="0.3">
      <c r="B56" s="9" t="s">
        <v>115</v>
      </c>
      <c r="C56" s="17" t="s">
        <v>113</v>
      </c>
      <c r="D56" s="5"/>
      <c r="E56" s="36"/>
      <c r="F56" s="5"/>
      <c r="G56" s="34"/>
      <c r="H56" s="5"/>
      <c r="I56" s="34"/>
      <c r="J56" s="11"/>
      <c r="K56" s="5"/>
      <c r="L56" s="5"/>
      <c r="M56" s="38"/>
    </row>
    <row r="57" spans="2:13" ht="16.5" customHeight="1" x14ac:dyDescent="0.3">
      <c r="B57" s="6" t="s">
        <v>49</v>
      </c>
      <c r="C57" s="3"/>
      <c r="D57" s="15">
        <f>D11+D20+D22+D26+D32+D36+D38+D44+D47+D52</f>
        <v>221698.69999999998</v>
      </c>
      <c r="E57" s="15">
        <f>E11+E20+E22+E26+E32+E36+E38+E44+E47+E52</f>
        <v>100</v>
      </c>
      <c r="F57" s="15">
        <f>F11+F20+F22+F26+F32+F36+F38+F44+F47+F52</f>
        <v>338918.5</v>
      </c>
      <c r="G57" s="15">
        <f>G11+G20+G22+G26+G32+G36+G38+G44+G47+G52</f>
        <v>99.997049438139257</v>
      </c>
      <c r="H57" s="15">
        <f>H11+H20+H22+H26+H32+H36+H38+H44+H47+H52+H55</f>
        <v>229945.60000000003</v>
      </c>
      <c r="I57" s="15">
        <f>I11+I20+I22+I26+I32+I36+I38+I44+I47+I52</f>
        <v>99.999999999999986</v>
      </c>
      <c r="J57" s="10">
        <f t="shared" si="10"/>
        <v>67.846871740551208</v>
      </c>
      <c r="K57" s="15">
        <f>K11+K20+K22+K26+K32+K36+K38+K44+K47+K52</f>
        <v>-108972.9</v>
      </c>
      <c r="L57" s="15">
        <f>L11+L20+L22+L26+L32+L36+L38+L44+L47+L52</f>
        <v>8246.9000000000178</v>
      </c>
      <c r="M57" s="15">
        <f>M11+M20+M22+M26+M32+M36+M38+M44+M47+M52</f>
        <v>-1.3766765505351941E-14</v>
      </c>
    </row>
    <row r="58" spans="2:13" ht="18" customHeight="1" x14ac:dyDescent="0.35">
      <c r="B58" s="28"/>
      <c r="C58" s="3"/>
      <c r="D58" s="26" t="s">
        <v>111</v>
      </c>
      <c r="E58" s="26"/>
      <c r="F58" s="22" t="s">
        <v>111</v>
      </c>
      <c r="G58" s="22"/>
      <c r="H58" s="22" t="s">
        <v>111</v>
      </c>
      <c r="I58" s="27"/>
      <c r="J58" s="24"/>
      <c r="K58" s="27"/>
      <c r="L58" s="27"/>
      <c r="M58" s="39"/>
    </row>
    <row r="59" spans="2:13" ht="18.75" customHeight="1" x14ac:dyDescent="0.35">
      <c r="B59" s="28"/>
      <c r="C59" s="5"/>
      <c r="D59" s="41"/>
      <c r="E59" s="22"/>
      <c r="F59" s="41"/>
      <c r="G59" s="22"/>
      <c r="H59" s="42"/>
      <c r="I59" s="23"/>
      <c r="J59" s="24"/>
      <c r="K59" s="51"/>
      <c r="L59" s="25"/>
      <c r="M59" s="40"/>
    </row>
    <row r="60" spans="2:13" ht="18.75" x14ac:dyDescent="0.3">
      <c r="B60" s="31"/>
      <c r="C60" s="1"/>
      <c r="D60" s="1"/>
      <c r="E60" s="1"/>
      <c r="F60" s="1"/>
      <c r="G60" s="1"/>
      <c r="H60" s="1"/>
      <c r="I60" s="1"/>
      <c r="J60" s="13"/>
      <c r="K60" s="1"/>
    </row>
    <row r="61" spans="2:13" ht="15" customHeight="1" x14ac:dyDescent="0.3">
      <c r="B61" s="48"/>
      <c r="C61" s="1"/>
      <c r="D61" s="1"/>
      <c r="E61" s="1"/>
      <c r="F61" s="1"/>
      <c r="G61" s="49"/>
      <c r="H61" s="1"/>
      <c r="I61" s="49"/>
      <c r="J61" s="13"/>
      <c r="K61" s="1"/>
    </row>
    <row r="62" spans="2:13" ht="18.75" x14ac:dyDescent="0.3">
      <c r="B62" s="12"/>
      <c r="C62" s="1"/>
      <c r="D62" s="1"/>
      <c r="E62" s="1"/>
      <c r="F62" s="1"/>
      <c r="G62" s="1"/>
      <c r="H62" s="1"/>
      <c r="I62" s="1"/>
      <c r="J62" s="13"/>
      <c r="K62" s="1"/>
    </row>
    <row r="63" spans="2:13" ht="18.75" x14ac:dyDescent="0.3">
      <c r="B63" s="12"/>
      <c r="C63" s="1"/>
      <c r="D63" s="1"/>
      <c r="E63" s="1"/>
      <c r="F63" s="1"/>
      <c r="G63" s="1"/>
      <c r="H63" s="1"/>
      <c r="I63" s="1"/>
      <c r="J63" s="13"/>
      <c r="K63" s="1"/>
      <c r="M63" s="50"/>
    </row>
    <row r="64" spans="2:13" ht="18.75" x14ac:dyDescent="0.3">
      <c r="B64" s="12"/>
      <c r="C64" s="1"/>
      <c r="D64" s="1"/>
      <c r="E64" s="1"/>
      <c r="F64" s="1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1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1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1"/>
      <c r="G67" s="1"/>
      <c r="H67" s="1"/>
      <c r="I67" s="1"/>
    </row>
    <row r="68" spans="2:11" ht="18.75" x14ac:dyDescent="0.3">
      <c r="B68" s="1"/>
      <c r="C68" s="1"/>
      <c r="D68" s="1"/>
      <c r="E68" s="1"/>
      <c r="F68" s="1"/>
      <c r="G68" s="1"/>
      <c r="H68" s="1"/>
      <c r="I68" s="1"/>
    </row>
  </sheetData>
  <mergeCells count="16">
    <mergeCell ref="L3:M3"/>
    <mergeCell ref="B9:B10"/>
    <mergeCell ref="C9:C10"/>
    <mergeCell ref="D9:E9"/>
    <mergeCell ref="F9:G9"/>
    <mergeCell ref="H9:I9"/>
    <mergeCell ref="J9:J10"/>
    <mergeCell ref="K9:K10"/>
    <mergeCell ref="L9:M9"/>
    <mergeCell ref="B2:K2"/>
    <mergeCell ref="B3:B4"/>
    <mergeCell ref="D3:E3"/>
    <mergeCell ref="F3:G3"/>
    <mergeCell ref="H3:I3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 2019 год</vt:lpstr>
      <vt:lpstr>'9 мес.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2019-10-16T08:45:09Z</cp:lastPrinted>
  <dcterms:created xsi:type="dcterms:W3CDTF">2015-02-09T15:35:03Z</dcterms:created>
  <dcterms:modified xsi:type="dcterms:W3CDTF">2019-10-16T08:45:50Z</dcterms:modified>
</cp:coreProperties>
</file>