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МР за 2016 год" sheetId="1" r:id="rId1"/>
    <sheet name="Лист2" sheetId="2" r:id="rId2"/>
    <sheet name="Лист3" sheetId="3" r:id="rId3"/>
  </sheets>
  <definedNames>
    <definedName name="_xlnm.Print_Titles" localSheetId="0">'МР за 2016 год'!$5:$5</definedName>
  </definedNames>
  <calcPr calcId="145621"/>
</workbook>
</file>

<file path=xl/calcChain.xml><?xml version="1.0" encoding="utf-8"?>
<calcChain xmlns="http://schemas.openxmlformats.org/spreadsheetml/2006/main">
  <c r="I49" i="1" l="1"/>
  <c r="I48" i="1"/>
  <c r="I46" i="1"/>
  <c r="I45" i="1"/>
  <c r="I43" i="1"/>
  <c r="I42" i="1"/>
  <c r="I41" i="1"/>
  <c r="I40" i="1"/>
  <c r="I38" i="1"/>
  <c r="I37" i="1"/>
  <c r="I35" i="1"/>
  <c r="I34" i="1"/>
  <c r="I33" i="1"/>
  <c r="I32" i="1"/>
  <c r="I30" i="1"/>
  <c r="I28" i="1"/>
  <c r="I27" i="1"/>
  <c r="I26" i="1"/>
  <c r="I24" i="1"/>
  <c r="I23" i="1"/>
  <c r="I22" i="1"/>
  <c r="I21" i="1"/>
  <c r="I19" i="1"/>
  <c r="I18" i="1"/>
  <c r="I16" i="1"/>
  <c r="I14" i="1"/>
  <c r="I13" i="1"/>
  <c r="I12" i="1"/>
  <c r="I11" i="1"/>
  <c r="I10" i="1"/>
  <c r="I9" i="1"/>
  <c r="I8" i="1"/>
  <c r="I7" i="1"/>
  <c r="H49" i="1"/>
  <c r="H48" i="1"/>
  <c r="H46" i="1"/>
  <c r="H45" i="1"/>
  <c r="H43" i="1"/>
  <c r="H42" i="1"/>
  <c r="H41" i="1"/>
  <c r="H40" i="1"/>
  <c r="H38" i="1"/>
  <c r="H37" i="1"/>
  <c r="H35" i="1"/>
  <c r="H34" i="1"/>
  <c r="H33" i="1"/>
  <c r="H32" i="1"/>
  <c r="H30" i="1"/>
  <c r="H28" i="1"/>
  <c r="H27" i="1"/>
  <c r="H26" i="1"/>
  <c r="H24" i="1"/>
  <c r="H23" i="1"/>
  <c r="H22" i="1"/>
  <c r="H21" i="1"/>
  <c r="H19" i="1"/>
  <c r="H18" i="1"/>
  <c r="H16" i="1"/>
  <c r="H14" i="1"/>
  <c r="H13" i="1"/>
  <c r="H11" i="1"/>
  <c r="H10" i="1"/>
  <c r="H9" i="1"/>
  <c r="H8" i="1"/>
  <c r="H7" i="1"/>
  <c r="J20" i="1" l="1"/>
  <c r="L20" i="1" s="1"/>
  <c r="D20" i="1"/>
  <c r="F20" i="1"/>
  <c r="J17" i="1"/>
  <c r="D17" i="1"/>
  <c r="L49" i="1"/>
  <c r="L48" i="1"/>
  <c r="L46" i="1"/>
  <c r="L45" i="1"/>
  <c r="L43" i="1"/>
  <c r="L42" i="1"/>
  <c r="L41" i="1"/>
  <c r="L40" i="1"/>
  <c r="L38" i="1"/>
  <c r="L37" i="1"/>
  <c r="L35" i="1"/>
  <c r="L34" i="1"/>
  <c r="L33" i="1"/>
  <c r="L32" i="1"/>
  <c r="L28" i="1"/>
  <c r="L27" i="1"/>
  <c r="L26" i="1"/>
  <c r="L24" i="1"/>
  <c r="L23" i="1"/>
  <c r="L22" i="1"/>
  <c r="L21" i="1"/>
  <c r="L19" i="1"/>
  <c r="L18" i="1"/>
  <c r="L17" i="1" s="1"/>
  <c r="L16" i="1"/>
  <c r="L14" i="1"/>
  <c r="L13" i="1"/>
  <c r="L12" i="1"/>
  <c r="L11" i="1"/>
  <c r="L10" i="1"/>
  <c r="L9" i="1"/>
  <c r="L8" i="1"/>
  <c r="L7" i="1"/>
  <c r="I20" i="1" l="1"/>
  <c r="H20" i="1"/>
  <c r="F6" i="1"/>
  <c r="J36" i="1" l="1"/>
  <c r="F15" i="1" l="1"/>
  <c r="F17" i="1"/>
  <c r="J6" i="1"/>
  <c r="L6" i="1" s="1"/>
  <c r="I17" i="1" l="1"/>
  <c r="H17" i="1"/>
  <c r="D47" i="1"/>
  <c r="D44" i="1"/>
  <c r="D39" i="1"/>
  <c r="D36" i="1"/>
  <c r="D31" i="1"/>
  <c r="D29" i="1"/>
  <c r="D25" i="1"/>
  <c r="D15" i="1"/>
  <c r="I15" i="1" s="1"/>
  <c r="D6" i="1"/>
  <c r="H6" i="1" l="1"/>
  <c r="I6" i="1"/>
  <c r="H15" i="1"/>
  <c r="D50" i="1"/>
  <c r="J47" i="1"/>
  <c r="F47" i="1"/>
  <c r="H47" i="1" l="1"/>
  <c r="I47" i="1"/>
  <c r="E46" i="1"/>
  <c r="E42" i="1"/>
  <c r="E38" i="1"/>
  <c r="E34" i="1"/>
  <c r="E25" i="1"/>
  <c r="E21" i="1"/>
  <c r="E11" i="1"/>
  <c r="E6" i="1"/>
  <c r="E49" i="1"/>
  <c r="E45" i="1"/>
  <c r="E41" i="1"/>
  <c r="E37" i="1"/>
  <c r="E33" i="1"/>
  <c r="E28" i="1"/>
  <c r="E24" i="1"/>
  <c r="E20" i="1"/>
  <c r="E9" i="1"/>
  <c r="E48" i="1"/>
  <c r="E44" i="1"/>
  <c r="E40" i="1"/>
  <c r="E36" i="1"/>
  <c r="E32" i="1"/>
  <c r="E27" i="1"/>
  <c r="E23" i="1"/>
  <c r="E19" i="1"/>
  <c r="E14" i="1"/>
  <c r="E8" i="1"/>
  <c r="E47" i="1"/>
  <c r="E43" i="1"/>
  <c r="E39" i="1"/>
  <c r="E35" i="1"/>
  <c r="E31" i="1"/>
  <c r="E26" i="1"/>
  <c r="E22" i="1"/>
  <c r="E18" i="1"/>
  <c r="E13" i="1"/>
  <c r="E7" i="1"/>
  <c r="E17" i="1"/>
  <c r="E29" i="1"/>
  <c r="E15" i="1"/>
  <c r="L47" i="1"/>
  <c r="E50" i="1" l="1"/>
  <c r="K29" i="1"/>
  <c r="J29" i="1"/>
  <c r="F29" i="1"/>
  <c r="I29" i="1" l="1"/>
  <c r="H29" i="1"/>
  <c r="J44" i="1"/>
  <c r="L44" i="1" s="1"/>
  <c r="F44" i="1"/>
  <c r="J39" i="1"/>
  <c r="F39" i="1"/>
  <c r="F36" i="1"/>
  <c r="J31" i="1"/>
  <c r="F31" i="1"/>
  <c r="J25" i="1"/>
  <c r="F25" i="1"/>
  <c r="H25" i="1" l="1"/>
  <c r="I25" i="1"/>
  <c r="L36" i="1"/>
  <c r="H36" i="1"/>
  <c r="I36" i="1"/>
  <c r="I39" i="1"/>
  <c r="H39" i="1"/>
  <c r="H31" i="1"/>
  <c r="I31" i="1"/>
  <c r="I44" i="1"/>
  <c r="H44" i="1"/>
  <c r="L25" i="1"/>
  <c r="L39" i="1"/>
  <c r="L31" i="1"/>
  <c r="J15" i="1"/>
  <c r="F50" i="1"/>
  <c r="I50" i="1" s="1"/>
  <c r="H50" i="1" l="1"/>
  <c r="G49" i="1"/>
  <c r="G45" i="1"/>
  <c r="G41" i="1"/>
  <c r="G37" i="1"/>
  <c r="G33" i="1"/>
  <c r="G27" i="1"/>
  <c r="G23" i="1"/>
  <c r="G48" i="1"/>
  <c r="G44" i="1"/>
  <c r="G40" i="1"/>
  <c r="G36" i="1"/>
  <c r="G32" i="1"/>
  <c r="G26" i="1"/>
  <c r="G22" i="1"/>
  <c r="G47" i="1"/>
  <c r="G43" i="1"/>
  <c r="G39" i="1"/>
  <c r="G35" i="1"/>
  <c r="G31" i="1"/>
  <c r="G25" i="1"/>
  <c r="G21" i="1"/>
  <c r="G46" i="1"/>
  <c r="G42" i="1"/>
  <c r="G38" i="1"/>
  <c r="G34" i="1"/>
  <c r="G28" i="1"/>
  <c r="G24" i="1"/>
  <c r="G19" i="1"/>
  <c r="G18" i="1"/>
  <c r="G20" i="1"/>
  <c r="J50" i="1"/>
  <c r="L15" i="1"/>
  <c r="G9" i="1"/>
  <c r="G14" i="1"/>
  <c r="G13" i="1"/>
  <c r="G12" i="1"/>
  <c r="G7" i="1"/>
  <c r="G11" i="1"/>
  <c r="G8" i="1"/>
  <c r="G6" i="1"/>
  <c r="G17" i="1"/>
  <c r="G15" i="1"/>
  <c r="L50" i="1" l="1"/>
  <c r="K46" i="1"/>
  <c r="K42" i="1"/>
  <c r="K38" i="1"/>
  <c r="K34" i="1"/>
  <c r="K28" i="1"/>
  <c r="K24" i="1"/>
  <c r="K20" i="1"/>
  <c r="K9" i="1"/>
  <c r="K49" i="1"/>
  <c r="K45" i="1"/>
  <c r="K41" i="1"/>
  <c r="K37" i="1"/>
  <c r="K33" i="1"/>
  <c r="K27" i="1"/>
  <c r="K23" i="1"/>
  <c r="K19" i="1"/>
  <c r="K14" i="1"/>
  <c r="K6" i="1"/>
  <c r="K48" i="1"/>
  <c r="K44" i="1"/>
  <c r="K40" i="1"/>
  <c r="K36" i="1"/>
  <c r="K32" i="1"/>
  <c r="K26" i="1"/>
  <c r="K22" i="1"/>
  <c r="K18" i="1"/>
  <c r="K12" i="1"/>
  <c r="K8" i="1"/>
  <c r="K47" i="1"/>
  <c r="K43" i="1"/>
  <c r="K39" i="1"/>
  <c r="K35" i="1"/>
  <c r="K31" i="1"/>
  <c r="K25" i="1"/>
  <c r="K21" i="1"/>
  <c r="K11" i="1"/>
  <c r="K7" i="1"/>
  <c r="K17" i="1"/>
  <c r="K15" i="1"/>
  <c r="G50" i="1"/>
  <c r="K50" i="1" l="1"/>
</calcChain>
</file>

<file path=xl/sharedStrings.xml><?xml version="1.0" encoding="utf-8"?>
<sst xmlns="http://schemas.openxmlformats.org/spreadsheetml/2006/main" count="105" uniqueCount="102">
  <si>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</si>
  <si>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</si>
  <si>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</si>
  <si>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</si>
  <si>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</si>
  <si>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</si>
  <si>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</si>
  <si>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</si>
  <si>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</si>
  <si>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</si>
  <si>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</si>
  <si>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</si>
  <si>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</si>
  <si>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</si>
  <si>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</si>
  <si>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</si>
  <si>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</si>
  <si>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</si>
  <si>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</si>
  <si>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</si>
  <si>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</si>
  <si>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</si>
  <si>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</si>
  <si>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</si>
  <si>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</si>
  <si>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</si>
  <si>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</si>
  <si>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</si>
  <si>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</si>
  <si>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</si>
  <si>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</si>
  <si>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</si>
  <si>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</si>
  <si>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</si>
  <si>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</si>
  <si>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</si>
  <si>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</si>
  <si>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</si>
  <si>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</si>
  <si>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</si>
  <si>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</si>
  <si>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</si>
  <si>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</si>
  <si>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</si>
  <si>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</si>
  <si>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</si>
  <si>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</si>
  <si>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</si>
  <si>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</si>
  <si>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</si>
  <si>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</si>
  <si>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</si>
  <si>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</si>
  <si>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</si>
  <si>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</si>
  <si>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</si>
  <si>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</si>
  <si>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</si>
  <si>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</si>
  <si>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</si>
  <si>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</si>
  <si>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</si>
  <si>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</si>
  <si>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</si>
  <si>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</si>
  <si>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</si>
  <si>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</si>
  <si>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</si>
  <si>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</si>
  <si>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</si>
  <si>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</si>
  <si>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</si>
  <si>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Другие вопросы в области социальнорй политики</t>
  </si>
  <si>
    <t>Физическая культура</t>
  </si>
  <si>
    <t>Массовый спорт</t>
  </si>
  <si>
    <t>Охрана окружающей среды</t>
  </si>
  <si>
    <t>06 00</t>
  </si>
  <si>
    <t>Сбор,удаление отходов и очистка сточных вод</t>
  </si>
  <si>
    <t>06 02</t>
  </si>
  <si>
    <t>Межбюджетные трансферты</t>
  </si>
  <si>
    <t>14 00</t>
  </si>
  <si>
    <t>Дотации на выравнивание</t>
  </si>
  <si>
    <t>Иные дотации</t>
  </si>
  <si>
    <t>14 01</t>
  </si>
  <si>
    <t>14 02</t>
  </si>
  <si>
    <t xml:space="preserve">              </t>
  </si>
  <si>
    <t>тыс.руб.</t>
  </si>
  <si>
    <t>Транспорт</t>
  </si>
  <si>
    <t>04 08</t>
  </si>
  <si>
    <t>Физическая культура и спорт</t>
  </si>
  <si>
    <t xml:space="preserve">АНАЛИЗ РАСХОДОВ БЮДЖЕТА МУНИЦИПАЛЬНОГО РАЙОНА за 2016г. </t>
  </si>
  <si>
    <t>утвержденные годовые назначения</t>
  </si>
  <si>
    <t>уточ.план</t>
  </si>
  <si>
    <t>факт.исп. за 2016  год</t>
  </si>
  <si>
    <t>исполнено</t>
  </si>
  <si>
    <t>% исполн.</t>
  </si>
  <si>
    <t>Наименование</t>
  </si>
  <si>
    <t>РзПз</t>
  </si>
  <si>
    <t>первонач.утвер.</t>
  </si>
  <si>
    <t>Измен.б-т к первонач. в %</t>
  </si>
  <si>
    <t>уд.вес    %</t>
  </si>
  <si>
    <t>Измен.б-т к первонач. в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</si>
</sst>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/>
    <xf numFmtId="164" fontId="2" fillId="2" borderId="1" xfId="0" applyNumberFormat="1" applyFont="1" applyFill="1" applyBorder="1"/>
    <xf numFmtId="0" fontId="5" fillId="0" borderId="1" xfId="0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2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abSelected="1" workbookViewId="0">
      <selection activeCell="B52" sqref="B52"/>
    </sheetView>
  </sheetViews>
  <sheetFormatPr defaultRowHeight="15" x14ac:dyDescent="0.25"/>
  <cols>
    <col min="1" max="1" width="3.140625" customWidth="1"/>
    <col min="2" max="2" width="55.140625" customWidth="1"/>
    <col min="3" max="3" width="8.85546875" customWidth="1"/>
    <col min="4" max="4" width="13.85546875" customWidth="1"/>
    <col min="5" max="5" width="9.28515625" customWidth="1"/>
    <col min="6" max="6" width="15" bestFit="1" customWidth="1"/>
    <col min="7" max="7" width="11" customWidth="1"/>
    <col min="8" max="9" width="15" customWidth="1"/>
    <col min="10" max="10" width="14.42578125" customWidth="1"/>
    <col min="11" max="11" width="11.85546875" customWidth="1"/>
    <col min="12" max="12" width="14.140625" customWidth="1"/>
  </cols>
  <sheetData>
    <row r="1" spans="2:13" ht="6.75" customHeight="1" x14ac:dyDescent="0.25"/>
    <row r="2" spans="2:13" ht="20.25" x14ac:dyDescent="0.3">
      <c r="B2" s="28" t="s">
        <v>90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2:13" ht="20.25" x14ac:dyDescent="0.3">
      <c r="B3" s="19"/>
      <c r="C3" s="19"/>
      <c r="D3" s="19"/>
      <c r="E3" s="19"/>
      <c r="F3" s="19"/>
      <c r="G3" s="19"/>
      <c r="H3" s="19"/>
      <c r="I3" s="21"/>
      <c r="J3" s="19"/>
      <c r="K3" s="19"/>
      <c r="L3" s="19" t="s">
        <v>86</v>
      </c>
    </row>
    <row r="4" spans="2:13" ht="21.75" customHeight="1" x14ac:dyDescent="0.25">
      <c r="B4" s="29" t="s">
        <v>96</v>
      </c>
      <c r="C4" s="29" t="s">
        <v>97</v>
      </c>
      <c r="D4" s="29" t="s">
        <v>91</v>
      </c>
      <c r="E4" s="29"/>
      <c r="F4" s="29"/>
      <c r="G4" s="29"/>
      <c r="H4" s="29" t="s">
        <v>99</v>
      </c>
      <c r="I4" s="29" t="s">
        <v>101</v>
      </c>
      <c r="J4" s="29" t="s">
        <v>94</v>
      </c>
      <c r="K4" s="29"/>
      <c r="L4" s="29"/>
    </row>
    <row r="5" spans="2:13" ht="56.25" x14ac:dyDescent="0.25">
      <c r="B5" s="29"/>
      <c r="C5" s="29"/>
      <c r="D5" s="20" t="s">
        <v>98</v>
      </c>
      <c r="E5" s="20" t="s">
        <v>100</v>
      </c>
      <c r="F5" s="20" t="s">
        <v>92</v>
      </c>
      <c r="G5" s="20" t="s">
        <v>100</v>
      </c>
      <c r="H5" s="29"/>
      <c r="I5" s="29"/>
      <c r="J5" s="20" t="s">
        <v>93</v>
      </c>
      <c r="K5" s="20" t="s">
        <v>100</v>
      </c>
      <c r="L5" s="20" t="s">
        <v>95</v>
      </c>
    </row>
    <row r="6" spans="2:13" ht="18.75" x14ac:dyDescent="0.3">
      <c r="B6" s="2" t="s">
        <v>0</v>
      </c>
      <c r="C6" s="3" t="s">
        <v>1</v>
      </c>
      <c r="D6" s="4">
        <f t="shared" ref="D6" si="0">D7+D8+D9+D10+D11+D12+D13+D14</f>
        <v>28780.299999999996</v>
      </c>
      <c r="E6" s="25">
        <f>D6/D50*100</f>
        <v>11.257101619902722</v>
      </c>
      <c r="F6" s="17">
        <f>F7+F8+F9+F10+F11+F13+F14+F12</f>
        <v>28319.199999999997</v>
      </c>
      <c r="G6" s="22">
        <f>F6/F50*100</f>
        <v>10.557773380238213</v>
      </c>
      <c r="H6" s="17">
        <f>F6/D6*100</f>
        <v>98.397862426729404</v>
      </c>
      <c r="I6" s="17">
        <f>F6-D6</f>
        <v>-461.09999999999854</v>
      </c>
      <c r="J6" s="17">
        <f t="shared" ref="J6" si="1">J7+J8+J9+J10+J11+J12+J13+J14</f>
        <v>25841.699999999997</v>
      </c>
      <c r="K6" s="25">
        <f>J6/J50*100</f>
        <v>10.020637121691545</v>
      </c>
      <c r="L6" s="4">
        <f>J6/F6*100</f>
        <v>91.251518404474695</v>
      </c>
    </row>
    <row r="7" spans="2:13" ht="56.25" x14ac:dyDescent="0.3">
      <c r="B7" s="11" t="s">
        <v>48</v>
      </c>
      <c r="C7" s="6" t="s">
        <v>2</v>
      </c>
      <c r="D7" s="7">
        <v>1043.5999999999999</v>
      </c>
      <c r="E7" s="24">
        <f>D7/D50*100</f>
        <v>0.40819280030195937</v>
      </c>
      <c r="F7" s="16">
        <v>978.1</v>
      </c>
      <c r="G7" s="23">
        <f>F7/F50*100</f>
        <v>0.3646486533239286</v>
      </c>
      <c r="H7" s="16">
        <f t="shared" ref="H7:H50" si="2">F7/D7*100</f>
        <v>93.723648907627449</v>
      </c>
      <c r="I7" s="16">
        <f t="shared" ref="I7:I50" si="3">F7-D7</f>
        <v>-65.499999999999886</v>
      </c>
      <c r="J7" s="16">
        <v>964.7</v>
      </c>
      <c r="K7" s="24">
        <f>J7/J50*100</f>
        <v>0.37408176053803871</v>
      </c>
      <c r="L7" s="4">
        <f t="shared" ref="L7:L50" si="4">J7/F7*100</f>
        <v>98.629996932828959</v>
      </c>
    </row>
    <row r="8" spans="2:13" ht="59.25" customHeight="1" x14ac:dyDescent="0.3">
      <c r="B8" s="11" t="s">
        <v>49</v>
      </c>
      <c r="C8" s="6" t="s">
        <v>3</v>
      </c>
      <c r="D8" s="7">
        <v>834.5</v>
      </c>
      <c r="E8" s="24">
        <f>D8/D50*100</f>
        <v>0.32640560737062585</v>
      </c>
      <c r="F8" s="16">
        <v>701.6</v>
      </c>
      <c r="G8" s="23">
        <f>F8/F50*100</f>
        <v>0.26156578588290391</v>
      </c>
      <c r="H8" s="16">
        <f t="shared" si="2"/>
        <v>84.07429598562014</v>
      </c>
      <c r="I8" s="16">
        <f t="shared" si="3"/>
        <v>-132.89999999999998</v>
      </c>
      <c r="J8" s="16">
        <v>473.2</v>
      </c>
      <c r="K8" s="24">
        <f>J8/J50*100</f>
        <v>0.18349278437503877</v>
      </c>
      <c r="L8" s="4">
        <f t="shared" si="4"/>
        <v>67.445838084378565</v>
      </c>
    </row>
    <row r="9" spans="2:13" ht="18.75" x14ac:dyDescent="0.3">
      <c r="B9" s="5" t="s">
        <v>50</v>
      </c>
      <c r="C9" s="6" t="s">
        <v>4</v>
      </c>
      <c r="D9" s="7">
        <v>16386.7</v>
      </c>
      <c r="E9" s="24">
        <f>D9/D50*100</f>
        <v>6.409479648053007</v>
      </c>
      <c r="F9" s="16">
        <v>16178</v>
      </c>
      <c r="G9" s="23">
        <f>F9/F50*100</f>
        <v>6.031372981775398</v>
      </c>
      <c r="H9" s="16">
        <f t="shared" si="2"/>
        <v>98.72640617085807</v>
      </c>
      <c r="I9" s="16">
        <f t="shared" si="3"/>
        <v>-208.70000000000073</v>
      </c>
      <c r="J9" s="16">
        <v>15532.6</v>
      </c>
      <c r="K9" s="24">
        <f>J9/J50*100</f>
        <v>6.0230769708024674</v>
      </c>
      <c r="L9" s="4">
        <f t="shared" si="4"/>
        <v>96.01063172209173</v>
      </c>
    </row>
    <row r="10" spans="2:13" ht="18.75" x14ac:dyDescent="0.3">
      <c r="B10" s="5" t="s">
        <v>51</v>
      </c>
      <c r="C10" s="6" t="s">
        <v>5</v>
      </c>
      <c r="D10" s="7">
        <v>0.6</v>
      </c>
      <c r="E10" s="24">
        <v>0</v>
      </c>
      <c r="F10" s="16">
        <v>0.6</v>
      </c>
      <c r="G10" s="23">
        <v>0</v>
      </c>
      <c r="H10" s="16">
        <f t="shared" si="2"/>
        <v>100</v>
      </c>
      <c r="I10" s="16">
        <f t="shared" si="3"/>
        <v>0</v>
      </c>
      <c r="J10" s="16">
        <v>0</v>
      </c>
      <c r="K10" s="24">
        <v>0</v>
      </c>
      <c r="L10" s="4">
        <f t="shared" si="4"/>
        <v>0</v>
      </c>
    </row>
    <row r="11" spans="2:13" ht="75" x14ac:dyDescent="0.3">
      <c r="B11" s="11" t="s">
        <v>52</v>
      </c>
      <c r="C11" s="6" t="s">
        <v>6</v>
      </c>
      <c r="D11" s="7">
        <v>4835.8</v>
      </c>
      <c r="E11" s="24">
        <f>D11/D50*100</f>
        <v>1.8914706244731845</v>
      </c>
      <c r="F11" s="16">
        <v>4610.3</v>
      </c>
      <c r="G11" s="23">
        <f>F11/F50*100</f>
        <v>1.7187809901025541</v>
      </c>
      <c r="H11" s="16">
        <f t="shared" si="2"/>
        <v>95.336862566690101</v>
      </c>
      <c r="I11" s="16">
        <f t="shared" si="3"/>
        <v>-225.5</v>
      </c>
      <c r="J11" s="16">
        <v>4197.5</v>
      </c>
      <c r="K11" s="24">
        <f>J11/J50*100</f>
        <v>1.6276647557358945</v>
      </c>
      <c r="L11" s="4">
        <f t="shared" si="4"/>
        <v>91.046135826301978</v>
      </c>
      <c r="M11" s="15"/>
    </row>
    <row r="12" spans="2:13" ht="37.5" x14ac:dyDescent="0.3">
      <c r="B12" s="11" t="s">
        <v>53</v>
      </c>
      <c r="C12" s="6" t="s">
        <v>7</v>
      </c>
      <c r="D12" s="7">
        <v>0</v>
      </c>
      <c r="E12" s="24">
        <v>0</v>
      </c>
      <c r="F12" s="16">
        <v>2.1</v>
      </c>
      <c r="G12" s="23">
        <f>F12/F50*100</f>
        <v>7.8290785398246602E-4</v>
      </c>
      <c r="H12" s="16">
        <v>0</v>
      </c>
      <c r="I12" s="16">
        <f t="shared" si="3"/>
        <v>2.1</v>
      </c>
      <c r="J12" s="16">
        <v>2.1</v>
      </c>
      <c r="K12" s="24">
        <f>J12/J50*100</f>
        <v>8.1431709042176985E-4</v>
      </c>
      <c r="L12" s="4">
        <f t="shared" si="4"/>
        <v>100</v>
      </c>
      <c r="M12" s="15"/>
    </row>
    <row r="13" spans="2:13" ht="20.25" customHeight="1" x14ac:dyDescent="0.3">
      <c r="B13" s="5" t="s">
        <v>54</v>
      </c>
      <c r="C13" s="6" t="s">
        <v>8</v>
      </c>
      <c r="D13" s="7">
        <v>1000</v>
      </c>
      <c r="E13" s="24">
        <f>D13/D50*100</f>
        <v>0.39113913405707107</v>
      </c>
      <c r="F13" s="16">
        <v>910</v>
      </c>
      <c r="G13" s="23">
        <f>F13/F50*100</f>
        <v>0.33926007005906861</v>
      </c>
      <c r="H13" s="16">
        <f t="shared" si="2"/>
        <v>91</v>
      </c>
      <c r="I13" s="16">
        <f t="shared" si="3"/>
        <v>-90</v>
      </c>
      <c r="J13" s="16">
        <v>0</v>
      </c>
      <c r="K13" s="24">
        <v>0</v>
      </c>
      <c r="L13" s="4">
        <f t="shared" si="4"/>
        <v>0</v>
      </c>
      <c r="M13" s="15"/>
    </row>
    <row r="14" spans="2:13" ht="18.75" x14ac:dyDescent="0.3">
      <c r="B14" s="5" t="s">
        <v>55</v>
      </c>
      <c r="C14" s="6" t="s">
        <v>9</v>
      </c>
      <c r="D14" s="7">
        <v>4679.1000000000004</v>
      </c>
      <c r="E14" s="24">
        <f>D14/D50*100</f>
        <v>1.8301791221664416</v>
      </c>
      <c r="F14" s="16">
        <v>4938.5</v>
      </c>
      <c r="G14" s="23">
        <f>F14/F50*100</f>
        <v>1.8411383032820992</v>
      </c>
      <c r="H14" s="16">
        <f t="shared" si="2"/>
        <v>105.5438011583424</v>
      </c>
      <c r="I14" s="16">
        <f t="shared" si="3"/>
        <v>259.39999999999964</v>
      </c>
      <c r="J14" s="16">
        <v>4671.6000000000004</v>
      </c>
      <c r="K14" s="24">
        <f>J14/J50*100</f>
        <v>1.8115065331496858</v>
      </c>
      <c r="L14" s="4">
        <f t="shared" si="4"/>
        <v>94.595524956970749</v>
      </c>
    </row>
    <row r="15" spans="2:13" ht="18.75" x14ac:dyDescent="0.3">
      <c r="B15" s="2" t="s">
        <v>10</v>
      </c>
      <c r="C15" s="3" t="s">
        <v>11</v>
      </c>
      <c r="D15" s="4">
        <f t="shared" ref="D15:J15" si="5">D16</f>
        <v>1341.4</v>
      </c>
      <c r="E15" s="25">
        <f>D15/D50*100</f>
        <v>0.52467403442415528</v>
      </c>
      <c r="F15" s="17">
        <f>F16</f>
        <v>1328.5</v>
      </c>
      <c r="G15" s="22">
        <f>F15/F50*100</f>
        <v>0.49528242095986003</v>
      </c>
      <c r="H15" s="17">
        <f t="shared" si="2"/>
        <v>99.038318175040999</v>
      </c>
      <c r="I15" s="17">
        <f t="shared" si="3"/>
        <v>-12.900000000000091</v>
      </c>
      <c r="J15" s="17">
        <f t="shared" si="5"/>
        <v>1328.5</v>
      </c>
      <c r="K15" s="25">
        <f>J15/J50*100</f>
        <v>0.51515250220253384</v>
      </c>
      <c r="L15" s="4">
        <f t="shared" si="4"/>
        <v>100</v>
      </c>
    </row>
    <row r="16" spans="2:13" ht="18.75" x14ac:dyDescent="0.3">
      <c r="B16" s="5" t="s">
        <v>56</v>
      </c>
      <c r="C16" s="6" t="s">
        <v>12</v>
      </c>
      <c r="D16" s="7">
        <v>1341.4</v>
      </c>
      <c r="E16" s="24">
        <v>0.52</v>
      </c>
      <c r="F16" s="16">
        <v>1328.5</v>
      </c>
      <c r="G16" s="23">
        <v>0.5</v>
      </c>
      <c r="H16" s="16">
        <f t="shared" si="2"/>
        <v>99.038318175040999</v>
      </c>
      <c r="I16" s="16">
        <f t="shared" si="3"/>
        <v>-12.900000000000091</v>
      </c>
      <c r="J16" s="16">
        <v>1328.5</v>
      </c>
      <c r="K16" s="24">
        <v>0.52</v>
      </c>
      <c r="L16" s="4">
        <f t="shared" si="4"/>
        <v>100</v>
      </c>
    </row>
    <row r="17" spans="2:13" ht="36.75" customHeight="1" x14ac:dyDescent="0.3">
      <c r="B17" s="8" t="s">
        <v>13</v>
      </c>
      <c r="C17" s="3" t="s">
        <v>14</v>
      </c>
      <c r="D17" s="17">
        <f t="shared" ref="D17" si="6">D18+D19</f>
        <v>2104.1</v>
      </c>
      <c r="E17" s="22">
        <f>D17/D50*100</f>
        <v>0.82299585196948333</v>
      </c>
      <c r="F17" s="17">
        <f>F18+F19</f>
        <v>2044.1</v>
      </c>
      <c r="G17" s="22">
        <f>F17/F50*100</f>
        <v>0.76206759253598044</v>
      </c>
      <c r="H17" s="17">
        <f t="shared" si="2"/>
        <v>97.148424504538752</v>
      </c>
      <c r="I17" s="17">
        <f t="shared" si="3"/>
        <v>-60</v>
      </c>
      <c r="J17" s="17">
        <f t="shared" ref="J17:L17" si="7">J18+J19</f>
        <v>1951</v>
      </c>
      <c r="K17" s="22">
        <f>J17/J50*100</f>
        <v>0.75653935400612993</v>
      </c>
      <c r="L17" s="17">
        <f t="shared" si="7"/>
        <v>192.67653378715212</v>
      </c>
    </row>
    <row r="18" spans="2:13" ht="37.5" x14ac:dyDescent="0.3">
      <c r="B18" s="11" t="s">
        <v>47</v>
      </c>
      <c r="C18" s="6" t="s">
        <v>15</v>
      </c>
      <c r="D18" s="7">
        <v>1999.1</v>
      </c>
      <c r="E18" s="24">
        <f>D18/D50*100</f>
        <v>0.78192624289349089</v>
      </c>
      <c r="F18" s="16">
        <v>1939.1</v>
      </c>
      <c r="G18" s="23">
        <f>F18/F50*100</f>
        <v>0.72292219983685713</v>
      </c>
      <c r="H18" s="16">
        <f t="shared" si="2"/>
        <v>96.998649392226497</v>
      </c>
      <c r="I18" s="16">
        <f t="shared" si="3"/>
        <v>-60</v>
      </c>
      <c r="J18" s="16">
        <v>1848.8</v>
      </c>
      <c r="K18" s="24">
        <f>J18/J50*100</f>
        <v>0.7169092556056037</v>
      </c>
      <c r="L18" s="4">
        <f t="shared" si="4"/>
        <v>95.343200453818781</v>
      </c>
    </row>
    <row r="19" spans="2:13" ht="56.25" x14ac:dyDescent="0.3">
      <c r="B19" s="11" t="s">
        <v>57</v>
      </c>
      <c r="C19" s="6" t="s">
        <v>16</v>
      </c>
      <c r="D19" s="7">
        <v>105</v>
      </c>
      <c r="E19" s="24">
        <f>D19/D50*100</f>
        <v>4.1069609075992462E-2</v>
      </c>
      <c r="F19" s="16">
        <v>105</v>
      </c>
      <c r="G19" s="23">
        <f>F19/F50*100</f>
        <v>3.9145392699123302E-2</v>
      </c>
      <c r="H19" s="16">
        <f t="shared" si="2"/>
        <v>100</v>
      </c>
      <c r="I19" s="16">
        <f t="shared" si="3"/>
        <v>0</v>
      </c>
      <c r="J19" s="16">
        <v>102.2</v>
      </c>
      <c r="K19" s="24">
        <f>J19/J50*100</f>
        <v>3.9630098400526129E-2</v>
      </c>
      <c r="L19" s="4">
        <f t="shared" si="4"/>
        <v>97.333333333333343</v>
      </c>
    </row>
    <row r="20" spans="2:13" ht="18.75" x14ac:dyDescent="0.3">
      <c r="B20" s="2" t="s">
        <v>17</v>
      </c>
      <c r="C20" s="3" t="s">
        <v>18</v>
      </c>
      <c r="D20" s="17">
        <f>D21+D22+D23+D24</f>
        <v>11026.199999999999</v>
      </c>
      <c r="E20" s="25">
        <f>D20/D50*100</f>
        <v>4.3127783199400769</v>
      </c>
      <c r="F20" s="17">
        <f>F21+F22+F23+F24</f>
        <v>16545.100000000002</v>
      </c>
      <c r="G20" s="22">
        <f>F20/F50*100</f>
        <v>6.1682327309168095</v>
      </c>
      <c r="H20" s="17">
        <f t="shared" si="2"/>
        <v>150.05260198436454</v>
      </c>
      <c r="I20" s="17">
        <f t="shared" si="3"/>
        <v>5518.9000000000033</v>
      </c>
      <c r="J20" s="17">
        <f t="shared" ref="J20" si="8">J21+J22+J23+J24</f>
        <v>12867.999999999998</v>
      </c>
      <c r="K20" s="22">
        <f>J20/J50*100</f>
        <v>4.9898249140701578</v>
      </c>
      <c r="L20" s="4">
        <f t="shared" si="4"/>
        <v>77.775292987047507</v>
      </c>
    </row>
    <row r="21" spans="2:13" ht="18.75" x14ac:dyDescent="0.3">
      <c r="B21" s="5" t="s">
        <v>58</v>
      </c>
      <c r="C21" s="6" t="s">
        <v>19</v>
      </c>
      <c r="D21" s="7">
        <v>1087.0999999999999</v>
      </c>
      <c r="E21" s="24">
        <f>D21/D50*100</f>
        <v>0.425207352633442</v>
      </c>
      <c r="F21" s="16">
        <v>522.20000000000005</v>
      </c>
      <c r="G21" s="23">
        <f>F21/F50*100</f>
        <v>0.19468308635697326</v>
      </c>
      <c r="H21" s="16">
        <f t="shared" si="2"/>
        <v>48.036059240180307</v>
      </c>
      <c r="I21" s="16">
        <f t="shared" si="3"/>
        <v>-564.89999999999986</v>
      </c>
      <c r="J21" s="16">
        <v>510.8</v>
      </c>
      <c r="K21" s="24">
        <f>J21/J50*100</f>
        <v>0.19807293799401904</v>
      </c>
      <c r="L21" s="4">
        <f t="shared" si="4"/>
        <v>97.816928379931056</v>
      </c>
      <c r="M21" s="15"/>
    </row>
    <row r="22" spans="2:13" ht="18.75" x14ac:dyDescent="0.3">
      <c r="B22" s="5" t="s">
        <v>87</v>
      </c>
      <c r="C22" s="6" t="s">
        <v>88</v>
      </c>
      <c r="D22" s="7">
        <v>2274.9</v>
      </c>
      <c r="E22" s="24">
        <f>D22/D50*100</f>
        <v>0.88980241606643107</v>
      </c>
      <c r="F22" s="16">
        <v>2274.9</v>
      </c>
      <c r="G22" s="23">
        <f>F22/F50*100</f>
        <v>0.8481128938212914</v>
      </c>
      <c r="H22" s="16">
        <f t="shared" si="2"/>
        <v>100</v>
      </c>
      <c r="I22" s="16">
        <f t="shared" si="3"/>
        <v>0</v>
      </c>
      <c r="J22" s="16">
        <v>1902.6</v>
      </c>
      <c r="K22" s="24">
        <f>J22/J50*100</f>
        <v>0.73777128392212343</v>
      </c>
      <c r="L22" s="4">
        <f t="shared" si="4"/>
        <v>83.634445470130544</v>
      </c>
    </row>
    <row r="23" spans="2:13" ht="18.75" x14ac:dyDescent="0.3">
      <c r="B23" s="5" t="s">
        <v>59</v>
      </c>
      <c r="C23" s="6" t="s">
        <v>20</v>
      </c>
      <c r="D23" s="7">
        <v>7473.9</v>
      </c>
      <c r="E23" s="24">
        <f>D23/D50*100</f>
        <v>2.9233347740291435</v>
      </c>
      <c r="F23" s="16">
        <v>13597.7</v>
      </c>
      <c r="G23" s="23">
        <f>F23/F50*100</f>
        <v>5.0694029171892279</v>
      </c>
      <c r="H23" s="16">
        <f t="shared" si="2"/>
        <v>181.93580326201851</v>
      </c>
      <c r="I23" s="16">
        <f t="shared" si="3"/>
        <v>6123.8000000000011</v>
      </c>
      <c r="J23" s="16">
        <v>10304.299999999999</v>
      </c>
      <c r="K23" s="24">
        <f>J23/J50*100</f>
        <v>3.9956988546824008</v>
      </c>
      <c r="L23" s="4">
        <f t="shared" si="4"/>
        <v>75.77972745390764</v>
      </c>
    </row>
    <row r="24" spans="2:13" ht="37.5" x14ac:dyDescent="0.3">
      <c r="B24" s="11" t="s">
        <v>60</v>
      </c>
      <c r="C24" s="6" t="s">
        <v>21</v>
      </c>
      <c r="D24" s="7">
        <v>190.3</v>
      </c>
      <c r="E24" s="24">
        <f>D24/D50*100</f>
        <v>7.4433777211060634E-2</v>
      </c>
      <c r="F24" s="16">
        <v>150.30000000000001</v>
      </c>
      <c r="G24" s="23">
        <f>F24/F50*100</f>
        <v>5.60338335493165E-2</v>
      </c>
      <c r="H24" s="16">
        <f t="shared" si="2"/>
        <v>78.9805570152391</v>
      </c>
      <c r="I24" s="16">
        <f t="shared" si="3"/>
        <v>-40</v>
      </c>
      <c r="J24" s="16">
        <v>150.30000000000001</v>
      </c>
      <c r="K24" s="24">
        <f>J24/J50*100</f>
        <v>5.8281837471615243E-2</v>
      </c>
      <c r="L24" s="4">
        <f t="shared" si="4"/>
        <v>100</v>
      </c>
    </row>
    <row r="25" spans="2:13" ht="18.75" x14ac:dyDescent="0.3">
      <c r="B25" s="8" t="s">
        <v>22</v>
      </c>
      <c r="C25" s="9" t="s">
        <v>23</v>
      </c>
      <c r="D25" s="4">
        <f t="shared" ref="D25" si="9">D26+D27+D28</f>
        <v>1120</v>
      </c>
      <c r="E25" s="25">
        <f>D25/D50*100</f>
        <v>0.43807583014391965</v>
      </c>
      <c r="F25" s="17">
        <f>F26+F27+F28</f>
        <v>5921.7</v>
      </c>
      <c r="G25" s="22">
        <f>F25/F50*100</f>
        <v>2.2076883042514139</v>
      </c>
      <c r="H25" s="17">
        <f t="shared" si="2"/>
        <v>528.72321428571422</v>
      </c>
      <c r="I25" s="17">
        <f t="shared" si="3"/>
        <v>4801.7</v>
      </c>
      <c r="J25" s="17">
        <f t="shared" ref="J25" si="10">J26+J27+J28</f>
        <v>5651.3</v>
      </c>
      <c r="K25" s="25">
        <f>J25/J50*100</f>
        <v>2.1914048443335941</v>
      </c>
      <c r="L25" s="4">
        <f t="shared" si="4"/>
        <v>95.433743688467843</v>
      </c>
    </row>
    <row r="26" spans="2:13" ht="18.75" x14ac:dyDescent="0.3">
      <c r="B26" s="5" t="s">
        <v>61</v>
      </c>
      <c r="C26" s="10" t="s">
        <v>24</v>
      </c>
      <c r="D26" s="7">
        <v>250</v>
      </c>
      <c r="E26" s="24">
        <f>D26/D50*100</f>
        <v>9.7784783514267767E-2</v>
      </c>
      <c r="F26" s="16">
        <v>25</v>
      </c>
      <c r="G26" s="23">
        <f>F26/F50*100</f>
        <v>9.3203315950293585E-3</v>
      </c>
      <c r="H26" s="16">
        <f t="shared" si="2"/>
        <v>10</v>
      </c>
      <c r="I26" s="16">
        <f t="shared" si="3"/>
        <v>-225</v>
      </c>
      <c r="J26" s="16">
        <v>20.5</v>
      </c>
      <c r="K26" s="24">
        <f>J26/J50*100</f>
        <v>7.9492858826887055E-3</v>
      </c>
      <c r="L26" s="4">
        <f t="shared" si="4"/>
        <v>82</v>
      </c>
    </row>
    <row r="27" spans="2:13" ht="18.75" x14ac:dyDescent="0.3">
      <c r="B27" s="5" t="s">
        <v>62</v>
      </c>
      <c r="C27" s="10" t="s">
        <v>25</v>
      </c>
      <c r="D27" s="7">
        <v>820</v>
      </c>
      <c r="E27" s="24">
        <f>D27/D50*100</f>
        <v>0.3207340899267983</v>
      </c>
      <c r="F27" s="16">
        <v>5846.7</v>
      </c>
      <c r="G27" s="23">
        <f>F27/F50*100</f>
        <v>2.1797273094663261</v>
      </c>
      <c r="H27" s="16">
        <f t="shared" si="2"/>
        <v>713.01219512195121</v>
      </c>
      <c r="I27" s="16">
        <f t="shared" si="3"/>
        <v>5026.7</v>
      </c>
      <c r="J27" s="16">
        <v>5593.3</v>
      </c>
      <c r="K27" s="24">
        <f>J27/J50*100</f>
        <v>2.168914181836231</v>
      </c>
      <c r="L27" s="4">
        <f t="shared" si="4"/>
        <v>95.665931209058101</v>
      </c>
    </row>
    <row r="28" spans="2:13" ht="18.75" x14ac:dyDescent="0.3">
      <c r="B28" s="5" t="s">
        <v>63</v>
      </c>
      <c r="C28" s="10" t="s">
        <v>26</v>
      </c>
      <c r="D28" s="7">
        <v>50</v>
      </c>
      <c r="E28" s="24">
        <f>D28/D50*100</f>
        <v>1.9556956702853553E-2</v>
      </c>
      <c r="F28" s="16">
        <v>50</v>
      </c>
      <c r="G28" s="23">
        <f>F28/F50*100</f>
        <v>1.8640663190058717E-2</v>
      </c>
      <c r="H28" s="16">
        <f t="shared" si="2"/>
        <v>100</v>
      </c>
      <c r="I28" s="16">
        <f t="shared" si="3"/>
        <v>0</v>
      </c>
      <c r="J28" s="16">
        <v>37.5</v>
      </c>
      <c r="K28" s="24">
        <f>J28/J50*100</f>
        <v>1.4541376614674459E-2</v>
      </c>
      <c r="L28" s="4">
        <f t="shared" si="4"/>
        <v>75</v>
      </c>
    </row>
    <row r="29" spans="2:13" ht="18.75" x14ac:dyDescent="0.3">
      <c r="B29" s="2" t="s">
        <v>75</v>
      </c>
      <c r="C29" s="9" t="s">
        <v>76</v>
      </c>
      <c r="D29" s="4">
        <f t="shared" ref="D29:K29" si="11">D30</f>
        <v>20</v>
      </c>
      <c r="E29" s="25">
        <f>D29/D50*100</f>
        <v>7.8227826811414231E-3</v>
      </c>
      <c r="F29" s="17">
        <f>F30</f>
        <v>0</v>
      </c>
      <c r="G29" s="22">
        <v>0</v>
      </c>
      <c r="H29" s="17">
        <f t="shared" si="2"/>
        <v>0</v>
      </c>
      <c r="I29" s="17">
        <f t="shared" si="3"/>
        <v>-20</v>
      </c>
      <c r="J29" s="17">
        <f t="shared" si="11"/>
        <v>0</v>
      </c>
      <c r="K29" s="25">
        <f t="shared" si="11"/>
        <v>0</v>
      </c>
      <c r="L29" s="4">
        <v>0</v>
      </c>
    </row>
    <row r="30" spans="2:13" ht="18.75" x14ac:dyDescent="0.3">
      <c r="B30" s="5" t="s">
        <v>77</v>
      </c>
      <c r="C30" s="10" t="s">
        <v>78</v>
      </c>
      <c r="D30" s="7">
        <v>20</v>
      </c>
      <c r="E30" s="24">
        <v>0.01</v>
      </c>
      <c r="F30" s="16">
        <v>0</v>
      </c>
      <c r="G30" s="23">
        <v>0</v>
      </c>
      <c r="H30" s="16">
        <f t="shared" si="2"/>
        <v>0</v>
      </c>
      <c r="I30" s="16">
        <f t="shared" si="3"/>
        <v>-20</v>
      </c>
      <c r="J30" s="16">
        <v>0</v>
      </c>
      <c r="K30" s="24">
        <v>0</v>
      </c>
      <c r="L30" s="4">
        <v>0</v>
      </c>
    </row>
    <row r="31" spans="2:13" ht="18.75" x14ac:dyDescent="0.3">
      <c r="B31" s="2" t="s">
        <v>27</v>
      </c>
      <c r="C31" s="9" t="s">
        <v>28</v>
      </c>
      <c r="D31" s="4">
        <f t="shared" ref="D31" si="12">D32+D33+D34+D35</f>
        <v>163266.4</v>
      </c>
      <c r="E31" s="25">
        <f>D31/D50*100</f>
        <v>63.859878316615394</v>
      </c>
      <c r="F31" s="17">
        <f>F32+F33+F34+F35</f>
        <v>159520.09999999998</v>
      </c>
      <c r="G31" s="22">
        <f>F31/F50*100</f>
        <v>59.471209122889704</v>
      </c>
      <c r="H31" s="17">
        <f t="shared" si="2"/>
        <v>97.705406623775616</v>
      </c>
      <c r="I31" s="17">
        <f t="shared" si="3"/>
        <v>-3746.3000000000175</v>
      </c>
      <c r="J31" s="17">
        <f t="shared" ref="J31" si="13">J32+J33+J34+J35</f>
        <v>157195.6</v>
      </c>
      <c r="K31" s="25">
        <f>J31/J50*100</f>
        <v>60.955744580525881</v>
      </c>
      <c r="L31" s="4">
        <f t="shared" si="4"/>
        <v>98.542816861323445</v>
      </c>
    </row>
    <row r="32" spans="2:13" ht="18.75" x14ac:dyDescent="0.3">
      <c r="B32" s="5" t="s">
        <v>64</v>
      </c>
      <c r="C32" s="10" t="s">
        <v>29</v>
      </c>
      <c r="D32" s="7">
        <v>24077.7</v>
      </c>
      <c r="E32" s="24">
        <f>D32/D50*100</f>
        <v>9.4177307280859406</v>
      </c>
      <c r="F32" s="16">
        <v>18998.8</v>
      </c>
      <c r="G32" s="23">
        <f>F32/F50*100</f>
        <v>7.0830046363057511</v>
      </c>
      <c r="H32" s="16">
        <f t="shared" si="2"/>
        <v>78.906207818853119</v>
      </c>
      <c r="I32" s="16">
        <f t="shared" si="3"/>
        <v>-5078.9000000000015</v>
      </c>
      <c r="J32" s="16">
        <v>18399.599999999999</v>
      </c>
      <c r="K32" s="24">
        <f>J32/J50*100</f>
        <v>7.1348136842497105</v>
      </c>
      <c r="L32" s="4">
        <f t="shared" si="4"/>
        <v>96.846116596837689</v>
      </c>
    </row>
    <row r="33" spans="2:13" ht="18.75" x14ac:dyDescent="0.3">
      <c r="B33" s="5" t="s">
        <v>65</v>
      </c>
      <c r="C33" s="10" t="s">
        <v>30</v>
      </c>
      <c r="D33" s="7">
        <v>118477.9</v>
      </c>
      <c r="E33" s="24">
        <f>D33/D50*100</f>
        <v>46.341343210900263</v>
      </c>
      <c r="F33" s="16">
        <v>119550.9</v>
      </c>
      <c r="G33" s="23">
        <f>F33/F50*100</f>
        <v>44.570161219367812</v>
      </c>
      <c r="H33" s="16">
        <f t="shared" si="2"/>
        <v>100.90565413465296</v>
      </c>
      <c r="I33" s="16">
        <f t="shared" si="3"/>
        <v>1073</v>
      </c>
      <c r="J33" s="16">
        <v>118158.9</v>
      </c>
      <c r="K33" s="24">
        <f>J33/J50*100</f>
        <v>45.818481740684213</v>
      </c>
      <c r="L33" s="4">
        <f t="shared" si="4"/>
        <v>98.835642391650751</v>
      </c>
    </row>
    <row r="34" spans="2:13" ht="18.75" x14ac:dyDescent="0.3">
      <c r="B34" s="5" t="s">
        <v>66</v>
      </c>
      <c r="C34" s="10" t="s">
        <v>31</v>
      </c>
      <c r="D34" s="7">
        <v>75</v>
      </c>
      <c r="E34" s="24">
        <f>D34/D50*100</f>
        <v>2.9335435054280334E-2</v>
      </c>
      <c r="F34" s="16">
        <v>28.8</v>
      </c>
      <c r="G34" s="23">
        <f>F34/F50*100</f>
        <v>1.0737021997473822E-2</v>
      </c>
      <c r="H34" s="16">
        <f t="shared" si="2"/>
        <v>38.4</v>
      </c>
      <c r="I34" s="16">
        <f t="shared" si="3"/>
        <v>-46.2</v>
      </c>
      <c r="J34" s="16">
        <v>28.7</v>
      </c>
      <c r="K34" s="24">
        <f>J34/J50*100</f>
        <v>1.1129000235764186E-2</v>
      </c>
      <c r="L34" s="4">
        <f t="shared" si="4"/>
        <v>99.652777777777771</v>
      </c>
    </row>
    <row r="35" spans="2:13" ht="18.75" x14ac:dyDescent="0.3">
      <c r="B35" s="5" t="s">
        <v>67</v>
      </c>
      <c r="C35" s="10" t="s">
        <v>32</v>
      </c>
      <c r="D35" s="7">
        <v>20635.8</v>
      </c>
      <c r="E35" s="24">
        <f>D35/D50*100</f>
        <v>8.0714689425749082</v>
      </c>
      <c r="F35" s="16">
        <v>20941.599999999999</v>
      </c>
      <c r="G35" s="23">
        <f>F35/F50*100</f>
        <v>7.8073062452186717</v>
      </c>
      <c r="H35" s="16">
        <f t="shared" si="2"/>
        <v>101.48189069481192</v>
      </c>
      <c r="I35" s="16">
        <f t="shared" si="3"/>
        <v>305.79999999999927</v>
      </c>
      <c r="J35" s="16">
        <v>20608.400000000001</v>
      </c>
      <c r="K35" s="24">
        <f>J35/J50*100</f>
        <v>7.991320155356191</v>
      </c>
      <c r="L35" s="4">
        <f t="shared" si="4"/>
        <v>98.408908583871352</v>
      </c>
    </row>
    <row r="36" spans="2:13" ht="18.75" x14ac:dyDescent="0.3">
      <c r="B36" s="2" t="s">
        <v>33</v>
      </c>
      <c r="C36" s="9" t="s">
        <v>34</v>
      </c>
      <c r="D36" s="4">
        <f t="shared" ref="D36" si="14">D37+D38</f>
        <v>19311.399999999998</v>
      </c>
      <c r="E36" s="25">
        <f>D36/D50*100</f>
        <v>7.5534442734297231</v>
      </c>
      <c r="F36" s="17">
        <f>F37+F38</f>
        <v>20953.400000000001</v>
      </c>
      <c r="G36" s="22">
        <f>F36/F50*100</f>
        <v>7.8117054417315259</v>
      </c>
      <c r="H36" s="17">
        <f t="shared" si="2"/>
        <v>108.50274967117871</v>
      </c>
      <c r="I36" s="17">
        <f t="shared" si="3"/>
        <v>1642.0000000000036</v>
      </c>
      <c r="J36" s="17">
        <f>J37+J38</f>
        <v>19819</v>
      </c>
      <c r="K36" s="25">
        <f>J36/J50*100</f>
        <v>7.6852144833662166</v>
      </c>
      <c r="L36" s="4">
        <f t="shared" si="4"/>
        <v>94.586081495127274</v>
      </c>
    </row>
    <row r="37" spans="2:13" ht="18.75" x14ac:dyDescent="0.3">
      <c r="B37" s="5" t="s">
        <v>68</v>
      </c>
      <c r="C37" s="10" t="s">
        <v>35</v>
      </c>
      <c r="D37" s="7">
        <v>17871.3</v>
      </c>
      <c r="E37" s="24">
        <f>D37/D50*100</f>
        <v>6.9901648064741346</v>
      </c>
      <c r="F37" s="16">
        <v>19503.7</v>
      </c>
      <c r="G37" s="23">
        <f>F37/F50*100</f>
        <v>7.2712380531989638</v>
      </c>
      <c r="H37" s="16">
        <f t="shared" si="2"/>
        <v>109.13419840750254</v>
      </c>
      <c r="I37" s="16">
        <f t="shared" si="3"/>
        <v>1632.4000000000015</v>
      </c>
      <c r="J37" s="16">
        <v>18403.099999999999</v>
      </c>
      <c r="K37" s="24">
        <f>J37/J50*100</f>
        <v>7.1361708794004137</v>
      </c>
      <c r="L37" s="4">
        <f t="shared" si="4"/>
        <v>94.356968165014834</v>
      </c>
      <c r="M37" s="15"/>
    </row>
    <row r="38" spans="2:13" ht="18.75" x14ac:dyDescent="0.3">
      <c r="B38" s="5" t="s">
        <v>69</v>
      </c>
      <c r="C38" s="10" t="s">
        <v>36</v>
      </c>
      <c r="D38" s="7">
        <v>1440.1</v>
      </c>
      <c r="E38" s="24">
        <f>D38/D50*100</f>
        <v>0.56327946695558806</v>
      </c>
      <c r="F38" s="16">
        <v>1449.7</v>
      </c>
      <c r="G38" s="23">
        <f>F38/F50*100</f>
        <v>0.54046738853256238</v>
      </c>
      <c r="H38" s="16">
        <f t="shared" si="2"/>
        <v>100.66662037358518</v>
      </c>
      <c r="I38" s="16">
        <f t="shared" si="3"/>
        <v>9.6000000000001364</v>
      </c>
      <c r="J38" s="16">
        <v>1415.9</v>
      </c>
      <c r="K38" s="24">
        <f>J38/J50*100</f>
        <v>0.54904360396580187</v>
      </c>
      <c r="L38" s="4">
        <f t="shared" si="4"/>
        <v>97.668483134441601</v>
      </c>
    </row>
    <row r="39" spans="2:13" ht="18.75" x14ac:dyDescent="0.3">
      <c r="B39" s="2" t="s">
        <v>37</v>
      </c>
      <c r="C39" s="9" t="s">
        <v>38</v>
      </c>
      <c r="D39" s="4">
        <f t="shared" ref="D39" si="15">D40+D41+D42+D43</f>
        <v>12478.1</v>
      </c>
      <c r="E39" s="25">
        <f>D39/D50*100</f>
        <v>4.8806732286775389</v>
      </c>
      <c r="F39" s="17">
        <f>F40+F41+F42+F43</f>
        <v>11123.300000000001</v>
      </c>
      <c r="G39" s="22">
        <f>F39/F50*100</f>
        <v>4.1469137772396021</v>
      </c>
      <c r="H39" s="17">
        <f t="shared" si="2"/>
        <v>89.142577796299122</v>
      </c>
      <c r="I39" s="17">
        <f t="shared" si="3"/>
        <v>-1354.7999999999993</v>
      </c>
      <c r="J39" s="17">
        <f t="shared" ref="J39" si="16">J40+J41+J42+J43</f>
        <v>10944.800000000001</v>
      </c>
      <c r="K39" s="25">
        <f>J39/J50*100</f>
        <v>4.2440655672610417</v>
      </c>
      <c r="L39" s="4">
        <f t="shared" si="4"/>
        <v>98.395260399341922</v>
      </c>
    </row>
    <row r="40" spans="2:13" ht="18.75" x14ac:dyDescent="0.3">
      <c r="B40" s="5" t="s">
        <v>37</v>
      </c>
      <c r="C40" s="10" t="s">
        <v>39</v>
      </c>
      <c r="D40" s="7">
        <v>2303.1999999999998</v>
      </c>
      <c r="E40" s="24">
        <f>D40/D50*100</f>
        <v>0.90087165356024612</v>
      </c>
      <c r="F40" s="16">
        <v>2602.5</v>
      </c>
      <c r="G40" s="23">
        <f>F40/F50*100</f>
        <v>0.9702465190425561</v>
      </c>
      <c r="H40" s="16">
        <f t="shared" si="2"/>
        <v>112.99496352900313</v>
      </c>
      <c r="I40" s="16">
        <f t="shared" si="3"/>
        <v>299.30000000000018</v>
      </c>
      <c r="J40" s="16">
        <v>2602.5</v>
      </c>
      <c r="K40" s="24">
        <f>J40/J50*100</f>
        <v>1.0091715370584076</v>
      </c>
      <c r="L40" s="4">
        <f t="shared" si="4"/>
        <v>100</v>
      </c>
    </row>
    <row r="41" spans="2:13" ht="18.75" x14ac:dyDescent="0.3">
      <c r="B41" s="5" t="s">
        <v>70</v>
      </c>
      <c r="C41" s="10" t="s">
        <v>40</v>
      </c>
      <c r="D41" s="7">
        <v>415.3</v>
      </c>
      <c r="E41" s="24">
        <f>D41/D50*100</f>
        <v>0.16244008237390165</v>
      </c>
      <c r="F41" s="16">
        <v>147</v>
      </c>
      <c r="G41" s="23">
        <f>F41/F50*100</f>
        <v>5.480354977877263E-2</v>
      </c>
      <c r="H41" s="16">
        <f t="shared" si="2"/>
        <v>35.396099205393689</v>
      </c>
      <c r="I41" s="16">
        <f t="shared" si="3"/>
        <v>-268.3</v>
      </c>
      <c r="J41" s="16">
        <v>142.19999999999999</v>
      </c>
      <c r="K41" s="24">
        <f>J41/J50*100</f>
        <v>5.5140900122845546E-2</v>
      </c>
      <c r="L41" s="4">
        <f t="shared" si="4"/>
        <v>96.73469387755101</v>
      </c>
    </row>
    <row r="42" spans="2:13" ht="18.75" x14ac:dyDescent="0.3">
      <c r="B42" s="5" t="s">
        <v>71</v>
      </c>
      <c r="C42" s="10" t="s">
        <v>41</v>
      </c>
      <c r="D42" s="7">
        <v>8707.5</v>
      </c>
      <c r="E42" s="24">
        <f>D42/D50*100</f>
        <v>3.4058440098019469</v>
      </c>
      <c r="F42" s="16">
        <v>7321.7</v>
      </c>
      <c r="G42" s="23">
        <f>F42/F50*100</f>
        <v>2.729626873573058</v>
      </c>
      <c r="H42" s="16">
        <f t="shared" si="2"/>
        <v>84.084984209015218</v>
      </c>
      <c r="I42" s="16">
        <f t="shared" si="3"/>
        <v>-1385.8000000000002</v>
      </c>
      <c r="J42" s="16">
        <v>7148</v>
      </c>
      <c r="K42" s="24">
        <f>J42/J50*100</f>
        <v>2.7717802677784809</v>
      </c>
      <c r="L42" s="4">
        <f t="shared" si="4"/>
        <v>97.627600147506726</v>
      </c>
    </row>
    <row r="43" spans="2:13" ht="37.5" x14ac:dyDescent="0.3">
      <c r="B43" s="11" t="s">
        <v>72</v>
      </c>
      <c r="C43" s="10" t="s">
        <v>42</v>
      </c>
      <c r="D43" s="7">
        <v>1052.0999999999999</v>
      </c>
      <c r="E43" s="24">
        <f>D43/D50*100</f>
        <v>0.41151748294144452</v>
      </c>
      <c r="F43" s="16">
        <v>1052.0999999999999</v>
      </c>
      <c r="G43" s="23">
        <f>F43/F50*100</f>
        <v>0.39223683484521543</v>
      </c>
      <c r="H43" s="16">
        <f t="shared" si="2"/>
        <v>100</v>
      </c>
      <c r="I43" s="16">
        <f t="shared" si="3"/>
        <v>0</v>
      </c>
      <c r="J43" s="16">
        <v>1052.0999999999999</v>
      </c>
      <c r="K43" s="24">
        <f>J43/J50*100</f>
        <v>0.40797286230130658</v>
      </c>
      <c r="L43" s="4">
        <f t="shared" si="4"/>
        <v>100</v>
      </c>
    </row>
    <row r="44" spans="2:13" ht="18.75" x14ac:dyDescent="0.3">
      <c r="B44" s="2" t="s">
        <v>89</v>
      </c>
      <c r="C44" s="9" t="s">
        <v>43</v>
      </c>
      <c r="D44" s="4">
        <f t="shared" ref="D44" si="17">D45+D46</f>
        <v>4861.6000000000004</v>
      </c>
      <c r="E44" s="25">
        <f>D44/D50*100</f>
        <v>1.9015620141318572</v>
      </c>
      <c r="F44" s="17">
        <f>F45+F46</f>
        <v>5801.5</v>
      </c>
      <c r="G44" s="22">
        <f>F44/F50*100</f>
        <v>2.1628761499425124</v>
      </c>
      <c r="H44" s="17">
        <f t="shared" si="2"/>
        <v>119.33314135264111</v>
      </c>
      <c r="I44" s="17">
        <f t="shared" si="3"/>
        <v>939.89999999999964</v>
      </c>
      <c r="J44" s="17">
        <f t="shared" ref="J44" si="18">J45+J46</f>
        <v>5611</v>
      </c>
      <c r="K44" s="25">
        <f>J44/J50*100</f>
        <v>2.1757777115983572</v>
      </c>
      <c r="L44" s="4">
        <f t="shared" si="4"/>
        <v>96.71636645695078</v>
      </c>
    </row>
    <row r="45" spans="2:13" ht="18.75" x14ac:dyDescent="0.3">
      <c r="B45" s="5" t="s">
        <v>73</v>
      </c>
      <c r="C45" s="26" t="s">
        <v>44</v>
      </c>
      <c r="D45" s="7">
        <v>4601.6000000000004</v>
      </c>
      <c r="E45" s="24">
        <f>D45/D50*100</f>
        <v>1.7998658392770186</v>
      </c>
      <c r="F45" s="16">
        <v>5503</v>
      </c>
      <c r="G45" s="23">
        <f>F45/F50*100</f>
        <v>2.0515913906978622</v>
      </c>
      <c r="H45" s="16">
        <f t="shared" si="2"/>
        <v>119.58883866481223</v>
      </c>
      <c r="I45" s="16">
        <f t="shared" si="3"/>
        <v>901.39999999999964</v>
      </c>
      <c r="J45" s="16">
        <v>5421.9</v>
      </c>
      <c r="K45" s="24">
        <f>J45/J50*100</f>
        <v>2.1024503964560921</v>
      </c>
      <c r="L45" s="4">
        <f t="shared" si="4"/>
        <v>98.526258404506635</v>
      </c>
    </row>
    <row r="46" spans="2:13" ht="18.75" x14ac:dyDescent="0.3">
      <c r="B46" s="5" t="s">
        <v>74</v>
      </c>
      <c r="C46" s="26" t="s">
        <v>45</v>
      </c>
      <c r="D46" s="7">
        <v>260</v>
      </c>
      <c r="E46" s="24">
        <f>D46/D50*100</f>
        <v>0.10169617485483851</v>
      </c>
      <c r="F46" s="16">
        <v>298.5</v>
      </c>
      <c r="G46" s="23">
        <f>F46/F50*100</f>
        <v>0.11128475924465055</v>
      </c>
      <c r="H46" s="16">
        <f t="shared" si="2"/>
        <v>114.80769230769229</v>
      </c>
      <c r="I46" s="16">
        <f t="shared" si="3"/>
        <v>38.5</v>
      </c>
      <c r="J46" s="16">
        <v>189.1</v>
      </c>
      <c r="K46" s="24">
        <f>J46/J50*100</f>
        <v>7.3327315142265079E-2</v>
      </c>
      <c r="L46" s="4">
        <f t="shared" si="4"/>
        <v>63.350083752093802</v>
      </c>
    </row>
    <row r="47" spans="2:13" ht="18.75" x14ac:dyDescent="0.3">
      <c r="B47" s="14" t="s">
        <v>79</v>
      </c>
      <c r="C47" s="27" t="s">
        <v>80</v>
      </c>
      <c r="D47" s="4">
        <f t="shared" ref="D47" si="19">D48+D49</f>
        <v>11354</v>
      </c>
      <c r="E47" s="25">
        <f>D47/D50*100</f>
        <v>4.4409937280839857</v>
      </c>
      <c r="F47" s="17">
        <f t="shared" ref="F47:J47" si="20">F48+F49</f>
        <v>16673.900000000001</v>
      </c>
      <c r="G47" s="22">
        <f>F47/F50*100</f>
        <v>6.216251079294401</v>
      </c>
      <c r="H47" s="17">
        <f t="shared" si="2"/>
        <v>146.85485291527215</v>
      </c>
      <c r="I47" s="17">
        <f t="shared" si="3"/>
        <v>5319.9000000000015</v>
      </c>
      <c r="J47" s="17">
        <f t="shared" si="20"/>
        <v>16673.900000000001</v>
      </c>
      <c r="K47" s="25">
        <f>J47/J50*100</f>
        <v>6.4656389209445466</v>
      </c>
      <c r="L47" s="4">
        <f t="shared" si="4"/>
        <v>100</v>
      </c>
    </row>
    <row r="48" spans="2:13" ht="18.75" x14ac:dyDescent="0.3">
      <c r="B48" s="11" t="s">
        <v>81</v>
      </c>
      <c r="C48" s="26" t="s">
        <v>83</v>
      </c>
      <c r="D48" s="7">
        <v>5647</v>
      </c>
      <c r="E48" s="24">
        <f>D48/D50*100</f>
        <v>2.2087626900202806</v>
      </c>
      <c r="F48" s="16">
        <v>5647</v>
      </c>
      <c r="G48" s="23">
        <f>F48/F50*100</f>
        <v>2.1052765006852314</v>
      </c>
      <c r="H48" s="16">
        <f t="shared" si="2"/>
        <v>100</v>
      </c>
      <c r="I48" s="16">
        <f t="shared" si="3"/>
        <v>0</v>
      </c>
      <c r="J48" s="16">
        <v>5647</v>
      </c>
      <c r="K48" s="24">
        <f>J48/J50*100</f>
        <v>2.1897374331484447</v>
      </c>
      <c r="L48" s="4">
        <f t="shared" si="4"/>
        <v>100</v>
      </c>
    </row>
    <row r="49" spans="2:12" ht="18.75" x14ac:dyDescent="0.3">
      <c r="B49" s="11" t="s">
        <v>82</v>
      </c>
      <c r="C49" s="26" t="s">
        <v>84</v>
      </c>
      <c r="D49" s="7">
        <v>5707</v>
      </c>
      <c r="E49" s="24">
        <f>D49/D50*100</f>
        <v>2.2322310380637047</v>
      </c>
      <c r="F49" s="7">
        <v>11026.9</v>
      </c>
      <c r="G49" s="24">
        <f>F49/F50*100</f>
        <v>4.1109745786091691</v>
      </c>
      <c r="H49" s="16">
        <f t="shared" si="2"/>
        <v>193.2171018048011</v>
      </c>
      <c r="I49" s="16">
        <f t="shared" si="3"/>
        <v>5319.9</v>
      </c>
      <c r="J49" s="7">
        <v>11026.9</v>
      </c>
      <c r="K49" s="24">
        <f>J49/J50*100</f>
        <v>4.2759014877961015</v>
      </c>
      <c r="L49" s="4">
        <f t="shared" si="4"/>
        <v>100</v>
      </c>
    </row>
    <row r="50" spans="2:12" ht="18.75" x14ac:dyDescent="0.3">
      <c r="B50" s="2" t="s">
        <v>46</v>
      </c>
      <c r="C50" s="4"/>
      <c r="D50" s="4">
        <f t="shared" ref="D50:K50" si="21">D6+D15+D17+D20+D25+D31+D36+D39+D44+D29+D47</f>
        <v>255663.5</v>
      </c>
      <c r="E50" s="25">
        <f t="shared" si="21"/>
        <v>99.999999999999986</v>
      </c>
      <c r="F50" s="4">
        <f t="shared" si="21"/>
        <v>268230.79999999993</v>
      </c>
      <c r="G50" s="25">
        <f t="shared" si="21"/>
        <v>100.00000000000001</v>
      </c>
      <c r="H50" s="17">
        <f t="shared" si="2"/>
        <v>104.9155628394354</v>
      </c>
      <c r="I50" s="17">
        <f t="shared" si="3"/>
        <v>12567.29999999993</v>
      </c>
      <c r="J50" s="4">
        <f t="shared" si="21"/>
        <v>257884.79999999999</v>
      </c>
      <c r="K50" s="25">
        <f t="shared" si="21"/>
        <v>100.00000000000001</v>
      </c>
      <c r="L50" s="4">
        <f t="shared" si="4"/>
        <v>96.142873972713076</v>
      </c>
    </row>
    <row r="51" spans="2:12" ht="18.75" x14ac:dyDescent="0.3">
      <c r="B51" s="18"/>
      <c r="C51" s="4"/>
      <c r="D51" s="4"/>
      <c r="E51" s="4"/>
      <c r="F51" s="4"/>
      <c r="G51" s="4"/>
      <c r="H51" s="4"/>
      <c r="I51" s="4"/>
      <c r="J51" s="4"/>
      <c r="K51" s="7"/>
      <c r="L51" s="7"/>
    </row>
    <row r="52" spans="2:12" ht="18.75" x14ac:dyDescent="0.3">
      <c r="B52" s="12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2" ht="18.75" x14ac:dyDescent="0.3">
      <c r="B53" s="13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ht="18.75" x14ac:dyDescent="0.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ht="18.75" x14ac:dyDescent="0.3">
      <c r="B55" s="1"/>
      <c r="C55" s="1"/>
      <c r="D55" s="1"/>
      <c r="E55" s="1"/>
      <c r="F55" s="1"/>
      <c r="G55" s="1"/>
      <c r="H55" s="1"/>
      <c r="I55" s="1"/>
      <c r="J55" s="1" t="s">
        <v>85</v>
      </c>
      <c r="K55" s="1"/>
      <c r="L55" s="1"/>
    </row>
    <row r="56" spans="2:12" ht="18.75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ht="18.75" x14ac:dyDescent="0.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ht="18.75" x14ac:dyDescent="0.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ht="18.75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ht="18.75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ht="18.75" x14ac:dyDescent="0.3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ht="18.75" x14ac:dyDescent="0.3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</sheetData>
  <mergeCells count="7">
    <mergeCell ref="B2:L2"/>
    <mergeCell ref="I4:I5"/>
    <mergeCell ref="D4:G4"/>
    <mergeCell ref="J4:L4"/>
    <mergeCell ref="H4:H5"/>
    <mergeCell ref="C4:C5"/>
    <mergeCell ref="B4:B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МР за 2016 год</vt:lpstr>
      <vt:lpstr>Лист2</vt:lpstr>
      <vt:lpstr>Лист3</vt:lpstr>
      <vt:lpstr>'МР за 2016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2016-10-14T10:08:18Z</cp:lastPrinted>
  <dcterms:created xsi:type="dcterms:W3CDTF">2015-02-09T15:35:03Z</dcterms:created>
  <dcterms:modified xsi:type="dcterms:W3CDTF">2017-03-30T05:33:44Z</dcterms:modified>
</cp:coreProperties>
</file>