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45" windowWidth="14805" windowHeight="7770"/>
  </bookViews>
  <sheets>
    <sheet name="data" sheetId="7" r:id="rId1"/>
  </sheets>
  <definedNames>
    <definedName name="_xlnm._FilterDatabase" localSheetId="0" hidden="1">data!$A$4:$K$4</definedName>
    <definedName name="_xlnm.Print_Titles" localSheetId="0">data!$3:$3</definedName>
    <definedName name="_xlnm.Print_Area" localSheetId="0">data!$A$1:$K$24</definedName>
  </definedNames>
  <calcPr calcId="145621"/>
</workbook>
</file>

<file path=xl/calcChain.xml><?xml version="1.0" encoding="utf-8"?>
<calcChain xmlns="http://schemas.openxmlformats.org/spreadsheetml/2006/main">
  <c r="K17" i="7" l="1"/>
  <c r="I17" i="7"/>
  <c r="G17" i="7"/>
  <c r="K14" i="7"/>
  <c r="K11" i="7"/>
  <c r="I14" i="7"/>
  <c r="I11" i="7"/>
  <c r="G11" i="7"/>
  <c r="G7" i="7" l="1"/>
  <c r="J6" i="7"/>
  <c r="H6" i="7"/>
  <c r="F6" i="7"/>
  <c r="D6" i="7"/>
  <c r="C6" i="7"/>
  <c r="E11" i="7"/>
  <c r="F19" i="7" l="1"/>
  <c r="H19" i="7"/>
  <c r="J19" i="7"/>
  <c r="G20" i="7"/>
  <c r="J18" i="7" l="1"/>
  <c r="H18" i="7"/>
  <c r="F18" i="7"/>
  <c r="D19" i="7"/>
  <c r="D18" i="7" s="1"/>
  <c r="C19" i="7"/>
  <c r="C18" i="7" s="1"/>
  <c r="K23" i="7" l="1"/>
  <c r="K22" i="7"/>
  <c r="K21" i="7"/>
  <c r="K20" i="7"/>
  <c r="K19" i="7"/>
  <c r="K18" i="7"/>
  <c r="I23" i="7"/>
  <c r="I22" i="7"/>
  <c r="I21" i="7"/>
  <c r="I20" i="7"/>
  <c r="I19" i="7"/>
  <c r="I18" i="7"/>
  <c r="G23" i="7"/>
  <c r="G22" i="7"/>
  <c r="G21" i="7"/>
  <c r="G19" i="7"/>
  <c r="G18" i="7"/>
  <c r="E24" i="7"/>
  <c r="E23" i="7"/>
  <c r="E22" i="7"/>
  <c r="E21" i="7"/>
  <c r="E20" i="7"/>
  <c r="E19" i="7"/>
  <c r="E18" i="7"/>
  <c r="C5" i="7" l="1"/>
  <c r="K7" i="7" l="1"/>
  <c r="K8" i="7"/>
  <c r="K9" i="7"/>
  <c r="K10" i="7"/>
  <c r="K12" i="7"/>
  <c r="K13" i="7"/>
  <c r="K15" i="7"/>
  <c r="K16" i="7"/>
  <c r="I7" i="7"/>
  <c r="I8" i="7"/>
  <c r="I9" i="7"/>
  <c r="I10" i="7"/>
  <c r="I12" i="7"/>
  <c r="I13" i="7"/>
  <c r="I15" i="7"/>
  <c r="I16" i="7"/>
  <c r="G8" i="7"/>
  <c r="G9" i="7"/>
  <c r="G10" i="7"/>
  <c r="G12" i="7"/>
  <c r="G13" i="7"/>
  <c r="G14" i="7"/>
  <c r="G15" i="7"/>
  <c r="G16" i="7"/>
  <c r="E7" i="7"/>
  <c r="E8" i="7"/>
  <c r="E9" i="7"/>
  <c r="E10" i="7"/>
  <c r="E12" i="7"/>
  <c r="E13" i="7"/>
  <c r="E14" i="7"/>
  <c r="E15" i="7"/>
  <c r="E16" i="7"/>
  <c r="E17" i="7"/>
  <c r="E6" i="7" l="1"/>
  <c r="D5" i="7"/>
  <c r="E5" i="7" s="1"/>
  <c r="J5" i="7"/>
  <c r="H5" i="7"/>
  <c r="G6" i="7" l="1"/>
  <c r="F5" i="7"/>
  <c r="G5" i="7" s="1"/>
  <c r="K5" i="7"/>
  <c r="I6" i="7"/>
  <c r="K6" i="7"/>
  <c r="I5" i="7" l="1"/>
</calcChain>
</file>

<file path=xl/sharedStrings.xml><?xml version="1.0" encoding="utf-8"?>
<sst xmlns="http://schemas.openxmlformats.org/spreadsheetml/2006/main" count="65" uniqueCount="63">
  <si>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</si>
  <si>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</si>
  <si>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</si>
  <si>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</si>
  <si>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</si>
  <si>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</si>
  <si>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</si>
  <si>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</si>
  <si>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</si>
  <si>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</si>
  <si>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</si>
  <si>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</si>
  <si>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2019 год</t>
  </si>
  <si>
    <t>2020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</si>
  <si>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</si>
  <si>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</si>
  <si>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</si>
  <si>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</si>
  <si>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</si>
  <si>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</si>
  <si>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</si>
  <si>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</si>
  <si>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</si>
  <si>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</si>
  <si>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</si>
  <si>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</si>
  <si>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</si>
  <si>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</si>
  <si>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</si>
  <si>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</si>
  <si>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</si>
  <si>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</si>
  <si>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</si>
  <si>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</si>
  <si>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2021 год</t>
  </si>
  <si>
    <t>2018 год оценка</t>
  </si>
  <si>
    <t>ПРОЧИЕ НЕНАЛОГОВЫЕ ДОХОДЫ</t>
  </si>
  <si>
    <t>1 17 00000 00 0000 000</t>
  </si>
  <si>
    <t>2017 год факт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</si>
  <si>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</si>
  <si>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</si>
  <si>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>Темп 2018/2017</t>
  </si>
  <si>
    <t>Темп 2021/2020</t>
  </si>
  <si>
    <t>Темп 2020/2019</t>
  </si>
  <si>
    <t>Темп 2019/2018</t>
  </si>
  <si>
    <t>-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</si>
  <si>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</si>
  <si>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</si>
  <si>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</si>
  <si>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</si>
  <si>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</si>
  <si>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</si>
  <si>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</si>
  <si>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2 02 00000 00 0000 000</t>
  </si>
  <si>
    <t>2 02 10000 00 0000 151</t>
  </si>
  <si>
    <t>2 02 20000 00 0000 151</t>
  </si>
  <si>
    <t>2 02 30000 00 0000 151</t>
  </si>
  <si>
    <t>2 02 40000 00 0000 151</t>
  </si>
  <si>
    <t>2 19 00000 00 0000 000</t>
  </si>
  <si>
    <t>ДОХОДОВ ВСЕГО:</t>
  </si>
  <si>
    <t>2 00 00000 00 0000 000</t>
  </si>
  <si>
    <t xml:space="preserve">Сведения о доходах бюджета  муниципального образования "Мглинский район" в 2017 - 2021 годах </t>
  </si>
  <si>
    <t xml:space="preserve">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</si>
</sst>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%"/>
  </numFmts>
  <fonts count="8" x14ac:knownFonts="1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4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26">
    <xf numFmtId="44" fontId="0" fillId="0" borderId="0" xfId="0" applyNumberFormat="1" applyFont="1" applyFill="1" applyAlignment="1">
      <alignment vertical="top" wrapText="1"/>
    </xf>
    <xf numFmtId="44" fontId="4" fillId="0" borderId="0" xfId="0" applyFont="1" applyFill="1" applyBorder="1" applyAlignment="1">
      <alignment vertical="center" wrapText="1"/>
    </xf>
    <xf numFmtId="44" fontId="3" fillId="0" borderId="0" xfId="0" applyFont="1" applyFill="1" applyBorder="1" applyAlignment="1">
      <alignment vertical="center" wrapText="1"/>
    </xf>
    <xf numFmtId="44" fontId="4" fillId="0" borderId="2" xfId="0" applyFont="1" applyFill="1" applyBorder="1" applyAlignment="1">
      <alignment horizontal="left" vertical="center" wrapText="1"/>
    </xf>
    <xf numFmtId="44" fontId="5" fillId="0" borderId="0" xfId="0" applyFont="1" applyFill="1" applyBorder="1" applyAlignment="1">
      <alignment vertical="center" wrapText="1"/>
    </xf>
    <xf numFmtId="44" fontId="4" fillId="2" borderId="0" xfId="0" applyFont="1" applyFill="1" applyBorder="1" applyAlignment="1">
      <alignment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44" fontId="4" fillId="0" borderId="2" xfId="0" applyFont="1" applyFill="1" applyBorder="1" applyAlignment="1">
      <alignment horizontal="center" vertical="center" wrapText="1"/>
    </xf>
    <xf numFmtId="44" fontId="4" fillId="0" borderId="0" xfId="0" applyFont="1" applyFill="1" applyBorder="1" applyAlignment="1">
      <alignment horizontal="right" vertical="center" wrapText="1"/>
    </xf>
    <xf numFmtId="44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44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64" fontId="3" fillId="4" borderId="2" xfId="3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44" fontId="6" fillId="0" borderId="0" xfId="0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B1" zoomScale="73" zoomScaleNormal="73" zoomScaleSheetLayoutView="70" workbookViewId="0">
      <selection activeCell="J6" sqref="J6"/>
    </sheetView>
  </sheetViews>
  <sheetFormatPr defaultColWidth="9.1640625" defaultRowHeight="15.75" x14ac:dyDescent="0.2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 x14ac:dyDescent="0.2">
      <c r="A1" s="25" t="s">
        <v>61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" customHeight="1" x14ac:dyDescent="0.2">
      <c r="F2" s="1"/>
      <c r="G2" s="1"/>
      <c r="H2" s="1"/>
      <c r="I2" s="1"/>
      <c r="J2" s="1"/>
      <c r="K2" s="8" t="s">
        <v>62</v>
      </c>
    </row>
    <row r="3" spans="1:11" ht="45.75" customHeight="1" x14ac:dyDescent="0.2">
      <c r="A3" s="7" t="s">
        <v>10</v>
      </c>
      <c r="B3" s="7" t="s">
        <v>11</v>
      </c>
      <c r="C3" s="7" t="s">
        <v>38</v>
      </c>
      <c r="D3" s="7" t="s">
        <v>35</v>
      </c>
      <c r="E3" s="7" t="s">
        <v>41</v>
      </c>
      <c r="F3" s="9" t="s">
        <v>12</v>
      </c>
      <c r="G3" s="7" t="s">
        <v>44</v>
      </c>
      <c r="H3" s="9" t="s">
        <v>13</v>
      </c>
      <c r="I3" s="7" t="s">
        <v>43</v>
      </c>
      <c r="J3" s="9" t="s">
        <v>34</v>
      </c>
      <c r="K3" s="7" t="s">
        <v>42</v>
      </c>
    </row>
    <row r="4" spans="1:11" ht="21.75" customHeight="1" x14ac:dyDescent="0.2">
      <c r="A4" s="10">
        <v>1</v>
      </c>
      <c r="B4" s="10" t="s">
        <v>0</v>
      </c>
      <c r="C4" s="10" t="s">
        <v>1</v>
      </c>
      <c r="D4" s="10" t="s">
        <v>2</v>
      </c>
      <c r="E4" s="10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0" t="s">
        <v>9</v>
      </c>
    </row>
    <row r="5" spans="1:11" ht="36" customHeight="1" x14ac:dyDescent="0.2">
      <c r="A5" s="15"/>
      <c r="B5" s="16" t="s">
        <v>59</v>
      </c>
      <c r="C5" s="17">
        <f>C6+C18</f>
        <v>272340047.90000004</v>
      </c>
      <c r="D5" s="17">
        <f>D6+D18</f>
        <v>272761230.07999998</v>
      </c>
      <c r="E5" s="22">
        <f>D5/C5</f>
        <v>1.0015465304616331</v>
      </c>
      <c r="F5" s="17">
        <f>F6+F18</f>
        <v>255291457.56999999</v>
      </c>
      <c r="G5" s="22">
        <f>F5/D5</f>
        <v>0.93595214208091027</v>
      </c>
      <c r="H5" s="17">
        <f>H6+H18</f>
        <v>234878129.59</v>
      </c>
      <c r="I5" s="22">
        <f>H5/F5</f>
        <v>0.92003912636049434</v>
      </c>
      <c r="J5" s="17">
        <f>J6+J18</f>
        <v>230956983.18000001</v>
      </c>
      <c r="K5" s="22">
        <f>J5/H5</f>
        <v>0.98330561292852303</v>
      </c>
    </row>
    <row r="6" spans="1:11" s="2" customFormat="1" ht="36" customHeight="1" x14ac:dyDescent="0.2">
      <c r="A6" s="14" t="s">
        <v>14</v>
      </c>
      <c r="B6" s="13" t="s">
        <v>15</v>
      </c>
      <c r="C6" s="18">
        <f>C7+C8+C9+C10+C12+C13+C14+C15+C16+C17+C11</f>
        <v>76454232.960000008</v>
      </c>
      <c r="D6" s="18">
        <f>D7+D8+D9+D10+D12+D13+D14+D15+D16+D17+D11</f>
        <v>69935164</v>
      </c>
      <c r="E6" s="6">
        <f>D6/C6</f>
        <v>0.91473239992596989</v>
      </c>
      <c r="F6" s="18">
        <f>F7+F8+F9+F10+F12+F13+F14+F15+F16+F17+F11</f>
        <v>73217163</v>
      </c>
      <c r="G6" s="6">
        <f>F6/D6</f>
        <v>1.0469291671354342</v>
      </c>
      <c r="H6" s="18">
        <f>H7+H8+H9+H10+H12+H13+H14+H15+H16+H17+H11</f>
        <v>69275293</v>
      </c>
      <c r="I6" s="6">
        <f>H6/F6</f>
        <v>0.94616194019973154</v>
      </c>
      <c r="J6" s="18">
        <f>J7+J8+J9+J10+J12+J13+J14+J15+J16+J17+J11</f>
        <v>67631551</v>
      </c>
      <c r="K6" s="6">
        <f>J6/H6</f>
        <v>0.97627231977207229</v>
      </c>
    </row>
    <row r="7" spans="1:11" ht="30" customHeight="1" x14ac:dyDescent="0.2">
      <c r="A7" s="23" t="s">
        <v>16</v>
      </c>
      <c r="B7" s="3" t="s">
        <v>17</v>
      </c>
      <c r="C7" s="19">
        <v>41274744.990000002</v>
      </c>
      <c r="D7" s="19">
        <v>43877800</v>
      </c>
      <c r="E7" s="6">
        <f t="shared" ref="E7:E24" si="0">D7/C7</f>
        <v>1.0630665316195331</v>
      </c>
      <c r="F7" s="20">
        <v>44354900</v>
      </c>
      <c r="G7" s="6">
        <f t="shared" ref="G7:K23" si="1">F7/D7</f>
        <v>1.0108733801603544</v>
      </c>
      <c r="H7" s="20">
        <v>46617430</v>
      </c>
      <c r="I7" s="6">
        <f t="shared" ref="I7:I16" si="2">H7/F7</f>
        <v>1.0510096967866007</v>
      </c>
      <c r="J7" s="20">
        <v>49555700</v>
      </c>
      <c r="K7" s="6">
        <f t="shared" ref="K7:K16" si="3">J7/H7</f>
        <v>1.0630294291212536</v>
      </c>
    </row>
    <row r="8" spans="1:11" ht="70.5" customHeight="1" x14ac:dyDescent="0.2">
      <c r="A8" s="23" t="s">
        <v>18</v>
      </c>
      <c r="B8" s="3" t="s">
        <v>19</v>
      </c>
      <c r="C8" s="19">
        <v>12080011.77</v>
      </c>
      <c r="D8" s="19">
        <v>12783600</v>
      </c>
      <c r="E8" s="6">
        <f t="shared" si="0"/>
        <v>1.0582440020255046</v>
      </c>
      <c r="F8" s="20">
        <v>13309820</v>
      </c>
      <c r="G8" s="6">
        <f t="shared" si="1"/>
        <v>1.0411636784630307</v>
      </c>
      <c r="H8" s="20">
        <v>8624420</v>
      </c>
      <c r="I8" s="6">
        <f t="shared" si="2"/>
        <v>0.64797420250611959</v>
      </c>
      <c r="J8" s="20">
        <v>9747308</v>
      </c>
      <c r="K8" s="6">
        <f t="shared" si="3"/>
        <v>1.1301986684321961</v>
      </c>
    </row>
    <row r="9" spans="1:11" s="4" customFormat="1" ht="26.25" customHeight="1" x14ac:dyDescent="0.2">
      <c r="A9" s="23" t="s">
        <v>20</v>
      </c>
      <c r="B9" s="3" t="s">
        <v>21</v>
      </c>
      <c r="C9" s="19">
        <v>6033323.5099999998</v>
      </c>
      <c r="D9" s="19">
        <v>6267274</v>
      </c>
      <c r="E9" s="6">
        <f t="shared" si="0"/>
        <v>1.0387763874442066</v>
      </c>
      <c r="F9" s="20">
        <v>6437100</v>
      </c>
      <c r="G9" s="6">
        <f t="shared" si="1"/>
        <v>1.0270972674882253</v>
      </c>
      <c r="H9" s="20">
        <v>6505700</v>
      </c>
      <c r="I9" s="6">
        <f t="shared" si="2"/>
        <v>1.0106569728604495</v>
      </c>
      <c r="J9" s="20">
        <v>726700</v>
      </c>
      <c r="K9" s="6">
        <f t="shared" si="3"/>
        <v>0.11170204589821234</v>
      </c>
    </row>
    <row r="10" spans="1:11" ht="34.5" customHeight="1" x14ac:dyDescent="0.2">
      <c r="A10" s="23" t="s">
        <v>22</v>
      </c>
      <c r="B10" s="3" t="s">
        <v>23</v>
      </c>
      <c r="C10" s="19">
        <v>618477.43999999994</v>
      </c>
      <c r="D10" s="19">
        <v>626000</v>
      </c>
      <c r="E10" s="6">
        <f t="shared" si="0"/>
        <v>1.012163030554518</v>
      </c>
      <c r="F10" s="20">
        <v>653200</v>
      </c>
      <c r="G10" s="6">
        <f t="shared" si="1"/>
        <v>1.0434504792332269</v>
      </c>
      <c r="H10" s="20">
        <v>679400</v>
      </c>
      <c r="I10" s="6">
        <f t="shared" si="2"/>
        <v>1.0401102265768525</v>
      </c>
      <c r="J10" s="20">
        <v>706500</v>
      </c>
      <c r="K10" s="6">
        <f t="shared" si="3"/>
        <v>1.0398881365911099</v>
      </c>
    </row>
    <row r="11" spans="1:11" ht="72.75" customHeight="1" x14ac:dyDescent="0.2">
      <c r="A11" s="23" t="s">
        <v>39</v>
      </c>
      <c r="B11" s="3" t="s">
        <v>40</v>
      </c>
      <c r="C11" s="19">
        <v>64.8</v>
      </c>
      <c r="D11" s="19">
        <v>68</v>
      </c>
      <c r="E11" s="6">
        <f t="shared" si="0"/>
        <v>1.0493827160493827</v>
      </c>
      <c r="F11" s="20">
        <v>0</v>
      </c>
      <c r="G11" s="6">
        <f t="shared" si="1"/>
        <v>0</v>
      </c>
      <c r="H11" s="20">
        <v>0</v>
      </c>
      <c r="I11" s="6">
        <f>IF(F11=0,0,ROUND(H11/F11,1))</f>
        <v>0</v>
      </c>
      <c r="J11" s="20">
        <v>0</v>
      </c>
      <c r="K11" s="6">
        <f>IF(H11=0,0,ROUND(J11/H11,1))</f>
        <v>0</v>
      </c>
    </row>
    <row r="12" spans="1:11" ht="70.150000000000006" customHeight="1" x14ac:dyDescent="0.2">
      <c r="A12" s="23" t="s">
        <v>24</v>
      </c>
      <c r="B12" s="3" t="s">
        <v>25</v>
      </c>
      <c r="C12" s="19">
        <v>4383062.99</v>
      </c>
      <c r="D12" s="19">
        <v>3918100</v>
      </c>
      <c r="E12" s="6">
        <f t="shared" si="0"/>
        <v>0.89391825053374374</v>
      </c>
      <c r="F12" s="20">
        <v>5469243</v>
      </c>
      <c r="G12" s="6">
        <f t="shared" si="1"/>
        <v>1.3958916311477503</v>
      </c>
      <c r="H12" s="20">
        <v>5469243</v>
      </c>
      <c r="I12" s="6">
        <f t="shared" si="2"/>
        <v>1</v>
      </c>
      <c r="J12" s="20">
        <v>5469243</v>
      </c>
      <c r="K12" s="6">
        <f t="shared" si="3"/>
        <v>1</v>
      </c>
    </row>
    <row r="13" spans="1:11" ht="37.5" customHeight="1" x14ac:dyDescent="0.2">
      <c r="A13" s="23" t="s">
        <v>26</v>
      </c>
      <c r="B13" s="3" t="s">
        <v>27</v>
      </c>
      <c r="C13" s="19">
        <v>198576.84</v>
      </c>
      <c r="D13" s="19">
        <v>139300</v>
      </c>
      <c r="E13" s="6">
        <f t="shared" si="0"/>
        <v>0.70149167445710181</v>
      </c>
      <c r="F13" s="20">
        <v>144900</v>
      </c>
      <c r="G13" s="6">
        <f t="shared" si="1"/>
        <v>1.0402010050251256</v>
      </c>
      <c r="H13" s="20">
        <v>150100</v>
      </c>
      <c r="I13" s="6">
        <f t="shared" si="2"/>
        <v>1.0358868184955141</v>
      </c>
      <c r="J13" s="20">
        <v>156100</v>
      </c>
      <c r="K13" s="6">
        <f t="shared" si="3"/>
        <v>1.0399733510992673</v>
      </c>
    </row>
    <row r="14" spans="1:11" s="4" customFormat="1" ht="52.5" customHeight="1" x14ac:dyDescent="0.2">
      <c r="A14" s="23" t="s">
        <v>28</v>
      </c>
      <c r="B14" s="3" t="s">
        <v>29</v>
      </c>
      <c r="C14" s="19">
        <v>266611.71999999997</v>
      </c>
      <c r="D14" s="19">
        <v>34184</v>
      </c>
      <c r="E14" s="6">
        <f t="shared" si="0"/>
        <v>0.12821641899313355</v>
      </c>
      <c r="F14" s="20">
        <v>0</v>
      </c>
      <c r="G14" s="6">
        <f t="shared" si="1"/>
        <v>0</v>
      </c>
      <c r="H14" s="20">
        <v>0</v>
      </c>
      <c r="I14" s="6">
        <f>IF(F14=0,0,ROUND(H14/F14,1))</f>
        <v>0</v>
      </c>
      <c r="J14" s="20">
        <v>0</v>
      </c>
      <c r="K14" s="6">
        <f>IF(H14=0,0,ROUND(J14/H14,1))</f>
        <v>0</v>
      </c>
    </row>
    <row r="15" spans="1:11" s="4" customFormat="1" ht="54.75" customHeight="1" x14ac:dyDescent="0.2">
      <c r="A15" s="23" t="s">
        <v>30</v>
      </c>
      <c r="B15" s="3" t="s">
        <v>31</v>
      </c>
      <c r="C15" s="19">
        <v>10912287.220000001</v>
      </c>
      <c r="D15" s="19">
        <v>1293188</v>
      </c>
      <c r="E15" s="6">
        <f t="shared" si="0"/>
        <v>0.11850751120533647</v>
      </c>
      <c r="F15" s="20">
        <v>1855000</v>
      </c>
      <c r="G15" s="6">
        <f t="shared" si="1"/>
        <v>1.4344395401132704</v>
      </c>
      <c r="H15" s="20">
        <v>200000</v>
      </c>
      <c r="I15" s="6">
        <f t="shared" si="2"/>
        <v>0.1078167115902965</v>
      </c>
      <c r="J15" s="20">
        <v>200000</v>
      </c>
      <c r="K15" s="6">
        <f t="shared" si="3"/>
        <v>1</v>
      </c>
    </row>
    <row r="16" spans="1:11" ht="40.15" customHeight="1" x14ac:dyDescent="0.2">
      <c r="A16" s="23" t="s">
        <v>32</v>
      </c>
      <c r="B16" s="3" t="s">
        <v>33</v>
      </c>
      <c r="C16" s="19">
        <v>640860.76</v>
      </c>
      <c r="D16" s="19">
        <v>986200</v>
      </c>
      <c r="E16" s="6">
        <f t="shared" si="0"/>
        <v>1.5388678189627338</v>
      </c>
      <c r="F16" s="20">
        <v>993000</v>
      </c>
      <c r="G16" s="6">
        <f t="shared" si="1"/>
        <v>1.0068951531129589</v>
      </c>
      <c r="H16" s="20">
        <v>1029000</v>
      </c>
      <c r="I16" s="6">
        <f t="shared" si="2"/>
        <v>1.0362537764350452</v>
      </c>
      <c r="J16" s="20">
        <v>1070000</v>
      </c>
      <c r="K16" s="6">
        <f t="shared" si="3"/>
        <v>1.0398445092322643</v>
      </c>
    </row>
    <row r="17" spans="1:13" ht="33.75" customHeight="1" x14ac:dyDescent="0.2">
      <c r="A17" s="23" t="s">
        <v>37</v>
      </c>
      <c r="B17" s="3" t="s">
        <v>36</v>
      </c>
      <c r="C17" s="19">
        <v>46210.92</v>
      </c>
      <c r="D17" s="19">
        <v>9450</v>
      </c>
      <c r="E17" s="6">
        <f t="shared" si="0"/>
        <v>0.20449711886281424</v>
      </c>
      <c r="F17" s="20"/>
      <c r="G17" s="6">
        <f t="shared" si="1"/>
        <v>0</v>
      </c>
      <c r="H17" s="20"/>
      <c r="I17" s="6">
        <f>IF(F17=0,0,ROUND(H17/F17,1))</f>
        <v>0</v>
      </c>
      <c r="J17" s="20"/>
      <c r="K17" s="6">
        <f>IF(H17=0,0,ROUND(J17/H17,1))</f>
        <v>0</v>
      </c>
    </row>
    <row r="18" spans="1:13" ht="30" customHeight="1" x14ac:dyDescent="0.2">
      <c r="A18" s="24" t="s">
        <v>60</v>
      </c>
      <c r="B18" s="13" t="s">
        <v>46</v>
      </c>
      <c r="C18" s="21">
        <f>C19+C24</f>
        <v>195885814.94000003</v>
      </c>
      <c r="D18" s="21">
        <f>D19+D24</f>
        <v>202826066.07999998</v>
      </c>
      <c r="E18" s="6">
        <f t="shared" si="0"/>
        <v>1.0354300853388785</v>
      </c>
      <c r="F18" s="21">
        <f>F19+F24</f>
        <v>182074294.56999999</v>
      </c>
      <c r="G18" s="6">
        <f t="shared" si="1"/>
        <v>0.89768686090960848</v>
      </c>
      <c r="H18" s="21">
        <f>H19+H24</f>
        <v>165602836.59</v>
      </c>
      <c r="I18" s="6">
        <f t="shared" si="1"/>
        <v>0.90953441275771418</v>
      </c>
      <c r="J18" s="21">
        <f>J19+J24</f>
        <v>163325432.18000001</v>
      </c>
      <c r="K18" s="6">
        <f t="shared" si="1"/>
        <v>0.98624779347446567</v>
      </c>
      <c r="M18" s="12"/>
    </row>
    <row r="19" spans="1:13" ht="56.25" customHeight="1" x14ac:dyDescent="0.2">
      <c r="A19" s="23" t="s">
        <v>53</v>
      </c>
      <c r="B19" s="3" t="s">
        <v>47</v>
      </c>
      <c r="C19" s="19">
        <f>C20+C21+C22+C23</f>
        <v>195886132.17000002</v>
      </c>
      <c r="D19" s="19">
        <f>D20+D21+D22+D23</f>
        <v>202852224.07999998</v>
      </c>
      <c r="E19" s="6">
        <f t="shared" si="0"/>
        <v>1.0355619452629472</v>
      </c>
      <c r="F19" s="19">
        <f>F20+F21+F22+F23</f>
        <v>182074294.56999999</v>
      </c>
      <c r="G19" s="6">
        <f t="shared" si="1"/>
        <v>0.89757110327858336</v>
      </c>
      <c r="H19" s="19">
        <f>H20+H21+H22+H23</f>
        <v>165602836.59</v>
      </c>
      <c r="I19" s="6">
        <f t="shared" si="1"/>
        <v>0.90953441275771418</v>
      </c>
      <c r="J19" s="19">
        <f>J20+J21+J22+J23</f>
        <v>163325432.18000001</v>
      </c>
      <c r="K19" s="6">
        <f t="shared" si="1"/>
        <v>0.98624779347446567</v>
      </c>
      <c r="M19" s="12"/>
    </row>
    <row r="20" spans="1:13" ht="38.25" customHeight="1" x14ac:dyDescent="0.2">
      <c r="A20" s="23" t="s">
        <v>54</v>
      </c>
      <c r="B20" s="3" t="s">
        <v>48</v>
      </c>
      <c r="C20" s="19">
        <v>64676907.399999999</v>
      </c>
      <c r="D20" s="19">
        <v>81846059.5</v>
      </c>
      <c r="E20" s="6">
        <f t="shared" si="0"/>
        <v>1.265460313274039</v>
      </c>
      <c r="F20" s="20">
        <v>69210600</v>
      </c>
      <c r="G20" s="6">
        <f t="shared" si="1"/>
        <v>0.845619207849585</v>
      </c>
      <c r="H20" s="20">
        <v>52643000</v>
      </c>
      <c r="I20" s="6">
        <f t="shared" si="1"/>
        <v>0.76062048298959983</v>
      </c>
      <c r="J20" s="20">
        <v>52122000</v>
      </c>
      <c r="K20" s="6">
        <f t="shared" si="1"/>
        <v>0.99010314761696716</v>
      </c>
      <c r="M20" s="12"/>
    </row>
    <row r="21" spans="1:13" ht="47.25" x14ac:dyDescent="0.2">
      <c r="A21" s="23" t="s">
        <v>55</v>
      </c>
      <c r="B21" s="3" t="s">
        <v>49</v>
      </c>
      <c r="C21" s="19">
        <v>12991883.57</v>
      </c>
      <c r="D21" s="19">
        <v>6108915.0300000003</v>
      </c>
      <c r="E21" s="6">
        <f t="shared" si="0"/>
        <v>0.47021011211232705</v>
      </c>
      <c r="F21" s="20">
        <v>1939920</v>
      </c>
      <c r="G21" s="6">
        <f t="shared" si="1"/>
        <v>0.31755557091125558</v>
      </c>
      <c r="H21" s="20">
        <v>439920</v>
      </c>
      <c r="I21" s="6">
        <f t="shared" si="1"/>
        <v>0.22677223803043425</v>
      </c>
      <c r="J21" s="20">
        <v>439920</v>
      </c>
      <c r="K21" s="6">
        <f t="shared" si="1"/>
        <v>1</v>
      </c>
      <c r="M21" s="12"/>
    </row>
    <row r="22" spans="1:13" ht="36.75" customHeight="1" x14ac:dyDescent="0.2">
      <c r="A22" s="23" t="s">
        <v>56</v>
      </c>
      <c r="B22" s="3" t="s">
        <v>50</v>
      </c>
      <c r="C22" s="19">
        <v>117564399.2</v>
      </c>
      <c r="D22" s="19">
        <v>114384950.55</v>
      </c>
      <c r="E22" s="6">
        <f t="shared" si="0"/>
        <v>0.97295568495534823</v>
      </c>
      <c r="F22" s="20">
        <v>110488248.56999999</v>
      </c>
      <c r="G22" s="6">
        <f t="shared" si="1"/>
        <v>0.96593343826033584</v>
      </c>
      <c r="H22" s="20">
        <v>112084390.59</v>
      </c>
      <c r="I22" s="6">
        <f t="shared" si="1"/>
        <v>1.014446260490669</v>
      </c>
      <c r="J22" s="20">
        <v>110327986.18000001</v>
      </c>
      <c r="K22" s="6">
        <f t="shared" si="1"/>
        <v>0.98432962519799161</v>
      </c>
      <c r="M22" s="12"/>
    </row>
    <row r="23" spans="1:13" ht="32.25" customHeight="1" x14ac:dyDescent="0.2">
      <c r="A23" s="23" t="s">
        <v>57</v>
      </c>
      <c r="B23" s="3" t="s">
        <v>51</v>
      </c>
      <c r="C23" s="19">
        <v>652942</v>
      </c>
      <c r="D23" s="19">
        <v>512299</v>
      </c>
      <c r="E23" s="6">
        <f t="shared" si="0"/>
        <v>0.78460108248512117</v>
      </c>
      <c r="F23" s="20">
        <v>435526</v>
      </c>
      <c r="G23" s="6">
        <f t="shared" si="1"/>
        <v>0.85014025012736705</v>
      </c>
      <c r="H23" s="20">
        <v>435526</v>
      </c>
      <c r="I23" s="6">
        <f t="shared" si="1"/>
        <v>1</v>
      </c>
      <c r="J23" s="20">
        <v>435526</v>
      </c>
      <c r="K23" s="6">
        <f t="shared" si="1"/>
        <v>1</v>
      </c>
      <c r="M23" s="12"/>
    </row>
    <row r="24" spans="1:13" ht="85.5" customHeight="1" x14ac:dyDescent="0.2">
      <c r="A24" s="23" t="s">
        <v>58</v>
      </c>
      <c r="B24" s="3" t="s">
        <v>52</v>
      </c>
      <c r="C24" s="19">
        <v>-317.23</v>
      </c>
      <c r="D24" s="19">
        <v>-26158</v>
      </c>
      <c r="E24" s="6">
        <f t="shared" si="0"/>
        <v>82.457522932887812</v>
      </c>
      <c r="F24" s="20">
        <v>0</v>
      </c>
      <c r="G24" s="6" t="s">
        <v>45</v>
      </c>
      <c r="H24" s="20">
        <v>0</v>
      </c>
      <c r="I24" s="6" t="s">
        <v>45</v>
      </c>
      <c r="J24" s="20">
        <v>0</v>
      </c>
      <c r="K24" s="6" t="s">
        <v>45</v>
      </c>
    </row>
  </sheetData>
  <autoFilter ref="A4:K4"/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0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User</cp:lastModifiedBy>
  <cp:lastPrinted>2018-11-16T05:09:12Z</cp:lastPrinted>
  <dcterms:created xsi:type="dcterms:W3CDTF">2006-09-16T00:00:00Z</dcterms:created>
  <dcterms:modified xsi:type="dcterms:W3CDTF">2018-12-21T05:33:55Z</dcterms:modified>
</cp:coreProperties>
</file>