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2017 год" sheetId="5" r:id="rId1"/>
  </sheets>
  <definedNames>
    <definedName name="_xlnm.Print_Titles" localSheetId="0">'2017 год'!$9:$10</definedName>
  </definedNames>
  <calcPr calcId="145621"/>
</workbook>
</file>

<file path=xl/calcChain.xml><?xml version="1.0" encoding="utf-8"?>
<calcChain xmlns="http://schemas.openxmlformats.org/spreadsheetml/2006/main">
  <c r="M50" i="5" l="1"/>
  <c r="M47" i="5"/>
  <c r="M42" i="5"/>
  <c r="M39" i="5"/>
  <c r="M33" i="5"/>
  <c r="M29" i="5"/>
  <c r="M24" i="5"/>
  <c r="M21" i="5"/>
  <c r="M19" i="5"/>
  <c r="M11" i="5"/>
  <c r="L53" i="5"/>
  <c r="L52" i="5"/>
  <c r="L51" i="5"/>
  <c r="L50" i="5"/>
  <c r="L54" i="5"/>
  <c r="K54" i="5"/>
  <c r="K53" i="5"/>
  <c r="K52" i="5"/>
  <c r="K51" i="5"/>
  <c r="K50" i="5"/>
  <c r="J53" i="5"/>
  <c r="J51" i="5"/>
  <c r="J50" i="5"/>
  <c r="I33" i="5"/>
  <c r="I54" i="5" s="1"/>
  <c r="I50" i="5"/>
  <c r="G50" i="5"/>
  <c r="G54" i="5"/>
  <c r="E33" i="5"/>
  <c r="E11" i="5"/>
  <c r="E54" i="5"/>
  <c r="E50" i="5"/>
  <c r="D50" i="5"/>
  <c r="H54" i="5"/>
  <c r="H50" i="5"/>
  <c r="F54" i="5"/>
  <c r="F50" i="5"/>
  <c r="H24" i="5"/>
  <c r="D24" i="5"/>
  <c r="F24" i="5"/>
  <c r="H21" i="5"/>
  <c r="D21" i="5"/>
  <c r="F21" i="5"/>
  <c r="M54" i="5" l="1"/>
  <c r="J16" i="5"/>
  <c r="H11" i="5" l="1"/>
  <c r="F11" i="5"/>
  <c r="D11" i="5"/>
  <c r="J15" i="5" l="1"/>
  <c r="H33" i="5" l="1"/>
  <c r="J36" i="5"/>
  <c r="F33" i="5"/>
  <c r="K36" i="5"/>
  <c r="L8" i="5" l="1"/>
  <c r="L7" i="5"/>
  <c r="K8" i="5"/>
  <c r="K7" i="5"/>
  <c r="J8" i="5"/>
  <c r="J7" i="5"/>
  <c r="K5" i="5" l="1"/>
  <c r="D33" i="5"/>
  <c r="L36" i="5"/>
  <c r="J23" i="5" l="1"/>
  <c r="L49" i="5" l="1"/>
  <c r="K49" i="5"/>
  <c r="J49" i="5"/>
  <c r="L48" i="5"/>
  <c r="K48" i="5"/>
  <c r="J48" i="5"/>
  <c r="H47" i="5"/>
  <c r="F47" i="5"/>
  <c r="D47" i="5"/>
  <c r="D54" i="5" s="1"/>
  <c r="L46" i="5"/>
  <c r="K46" i="5"/>
  <c r="J46" i="5"/>
  <c r="L45" i="5"/>
  <c r="K45" i="5"/>
  <c r="J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H39" i="5"/>
  <c r="F39" i="5"/>
  <c r="D39" i="5"/>
  <c r="L38" i="5"/>
  <c r="K38" i="5"/>
  <c r="J38" i="5"/>
  <c r="L37" i="5"/>
  <c r="K37" i="5"/>
  <c r="J37" i="5"/>
  <c r="L35" i="5"/>
  <c r="K35" i="5"/>
  <c r="J35" i="5"/>
  <c r="L34" i="5"/>
  <c r="K34" i="5"/>
  <c r="J34" i="5"/>
  <c r="L32" i="5"/>
  <c r="K32" i="5"/>
  <c r="J32" i="5"/>
  <c r="L31" i="5"/>
  <c r="K31" i="5"/>
  <c r="J31" i="5"/>
  <c r="L30" i="5"/>
  <c r="K30" i="5"/>
  <c r="J30" i="5"/>
  <c r="H29" i="5"/>
  <c r="F29" i="5"/>
  <c r="D29" i="5"/>
  <c r="L28" i="5"/>
  <c r="K28" i="5"/>
  <c r="J28" i="5"/>
  <c r="L27" i="5"/>
  <c r="K27" i="5"/>
  <c r="J27" i="5"/>
  <c r="L26" i="5"/>
  <c r="K26" i="5"/>
  <c r="J26" i="5"/>
  <c r="L25" i="5"/>
  <c r="K25" i="5"/>
  <c r="J25" i="5"/>
  <c r="L23" i="5"/>
  <c r="K23" i="5"/>
  <c r="L22" i="5"/>
  <c r="K22" i="5"/>
  <c r="J22" i="5"/>
  <c r="L20" i="5"/>
  <c r="K20" i="5"/>
  <c r="J20" i="5"/>
  <c r="H19" i="5"/>
  <c r="F19" i="5"/>
  <c r="D19" i="5"/>
  <c r="L18" i="5"/>
  <c r="K18" i="5"/>
  <c r="J18" i="5"/>
  <c r="L17" i="5"/>
  <c r="K17" i="5"/>
  <c r="J17" i="5"/>
  <c r="L16" i="5"/>
  <c r="K16" i="5"/>
  <c r="L15" i="5"/>
  <c r="K15" i="5"/>
  <c r="L14" i="5"/>
  <c r="K14" i="5"/>
  <c r="J14" i="5"/>
  <c r="L13" i="5"/>
  <c r="K13" i="5"/>
  <c r="J13" i="5"/>
  <c r="L12" i="5"/>
  <c r="K12" i="5"/>
  <c r="J12" i="5"/>
  <c r="H5" i="5"/>
  <c r="F5" i="5"/>
  <c r="D5" i="5"/>
  <c r="I7" i="5" l="1"/>
  <c r="I8" i="5"/>
  <c r="G8" i="5"/>
  <c r="G7" i="5"/>
  <c r="J5" i="5"/>
  <c r="E8" i="5"/>
  <c r="E7" i="5"/>
  <c r="I24" i="5"/>
  <c r="L47" i="5"/>
  <c r="J47" i="5"/>
  <c r="K19" i="5"/>
  <c r="L5" i="5"/>
  <c r="K11" i="5"/>
  <c r="L42" i="5"/>
  <c r="L33" i="5"/>
  <c r="L24" i="5"/>
  <c r="L19" i="5"/>
  <c r="J21" i="5"/>
  <c r="J11" i="5"/>
  <c r="K21" i="5"/>
  <c r="K29" i="5"/>
  <c r="K39" i="5"/>
  <c r="J42" i="5"/>
  <c r="L21" i="5"/>
  <c r="J24" i="5"/>
  <c r="L29" i="5"/>
  <c r="J33" i="5"/>
  <c r="L39" i="5"/>
  <c r="K42" i="5"/>
  <c r="L11" i="5"/>
  <c r="J19" i="5"/>
  <c r="K24" i="5"/>
  <c r="K33" i="5"/>
  <c r="K47" i="5"/>
  <c r="J29" i="5"/>
  <c r="J39" i="5"/>
  <c r="G47" i="5" l="1"/>
  <c r="G33" i="5"/>
  <c r="E24" i="5"/>
  <c r="E19" i="5"/>
  <c r="M8" i="5"/>
  <c r="I5" i="5"/>
  <c r="G24" i="5"/>
  <c r="E5" i="5"/>
  <c r="M7" i="5"/>
  <c r="I39" i="5"/>
  <c r="E39" i="5"/>
  <c r="E21" i="5"/>
  <c r="E42" i="5"/>
  <c r="E47" i="5"/>
  <c r="E29" i="5"/>
  <c r="I21" i="5"/>
  <c r="I19" i="5"/>
  <c r="I29" i="5"/>
  <c r="I47" i="5"/>
  <c r="I42" i="5"/>
  <c r="I11" i="5"/>
  <c r="G19" i="5"/>
  <c r="G42" i="5"/>
  <c r="G39" i="5"/>
  <c r="J54" i="5"/>
  <c r="G29" i="5"/>
  <c r="G11" i="5"/>
  <c r="G21" i="5"/>
  <c r="G5" i="5"/>
  <c r="M5" i="5" l="1"/>
</calcChain>
</file>

<file path=xl/sharedStrings.xml><?xml version="1.0" encoding="utf-8"?>
<sst xmlns="http://schemas.openxmlformats.org/spreadsheetml/2006/main" count="134" uniqueCount="124">
  <si>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</si>
  <si>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</si>
  <si>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</si>
  <si>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</si>
  <si>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</si>
  <si>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</si>
  <si>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</si>
  <si>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</si>
  <si>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</si>
  <si>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</si>
  <si>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</si>
  <si>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</si>
  <si>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</si>
  <si>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</si>
  <si>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</si>
  <si>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</si>
  <si>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</si>
  <si>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</si>
  <si>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</si>
  <si>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</si>
  <si>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</si>
  <si>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</si>
  <si>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</si>
  <si>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</si>
  <si>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</si>
  <si>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</si>
  <si>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</si>
  <si>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</si>
  <si>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</si>
  <si>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</si>
  <si>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</si>
  <si>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</si>
  <si>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</si>
  <si>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</si>
  <si>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</si>
  <si>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</si>
  <si>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</si>
  <si>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</si>
  <si>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</si>
  <si>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</si>
  <si>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</si>
  <si>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</si>
  <si>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</si>
  <si>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</si>
  <si>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</si>
  <si>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</si>
  <si>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</si>
  <si>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</si>
  <si>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</si>
  <si>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</si>
  <si>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</si>
  <si>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</si>
  <si>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</si>
  <si>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</si>
  <si>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</si>
  <si>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</si>
  <si>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</si>
  <si>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</si>
  <si>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</si>
  <si>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</si>
  <si>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</si>
  <si>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</si>
  <si>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</si>
  <si>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</si>
  <si>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</si>
  <si>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</si>
  <si>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</si>
  <si>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</si>
  <si>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</si>
  <si>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</si>
  <si>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</si>
  <si>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</si>
  <si>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</si>
  <si>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</si>
  <si>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</si>
  <si>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</si>
  <si>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</si>
  <si>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</si>
  <si>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</si>
  <si>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</si>
  <si>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</si>
  <si>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</si>
  <si>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</si>
  <si>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</si>
  <si>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</si>
  <si>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</si>
  <si>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</si>
  <si>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</si>
  <si>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</si>
  <si>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</si>
  <si>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</si>
  <si>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0</t>
  </si>
  <si>
    <t>2017 год</t>
  </si>
  <si>
    <t>план,  тыс.руб.</t>
  </si>
  <si>
    <t>откл.факт.          от плана тыс.руб.</t>
  </si>
  <si>
    <t>откл факт.2017г.от факт.2016г.</t>
  </si>
  <si>
    <t xml:space="preserve"> % исп.2017г.               </t>
  </si>
  <si>
    <t>план,                   тыс.руб.</t>
  </si>
  <si>
    <t xml:space="preserve"> % исп.за 2017г.               </t>
  </si>
  <si>
    <t>откл факт.за 2017г.от факт.за 2016г.</t>
  </si>
  <si>
    <t>Дополнительное образование детей</t>
  </si>
  <si>
    <t>07 03</t>
  </si>
  <si>
    <t>факт.исп. За 2016г.</t>
  </si>
  <si>
    <t>факт.исп.за 2017г.</t>
  </si>
  <si>
    <t>факт.исп. за 2016г.</t>
  </si>
  <si>
    <t>факт.исп. за 2017г</t>
  </si>
  <si>
    <t>473,2</t>
  </si>
  <si>
    <t>4197,5</t>
  </si>
  <si>
    <t>102,2</t>
  </si>
  <si>
    <t xml:space="preserve">Межбюджетные трансферты общего характера бюджетам субъектов РФ и МО  </t>
  </si>
  <si>
    <t>Дотации на выравнивание</t>
  </si>
  <si>
    <t>14 00</t>
  </si>
  <si>
    <t>14 01</t>
  </si>
  <si>
    <t>Прочие межбюджетные трансферты</t>
  </si>
  <si>
    <t>14 03</t>
  </si>
  <si>
    <t>964,7</t>
  </si>
  <si>
    <t>15532,6</t>
  </si>
  <si>
    <t>2,1</t>
  </si>
  <si>
    <t>4671,6</t>
  </si>
  <si>
    <t>1328,5</t>
  </si>
  <si>
    <t>Иные дотации</t>
  </si>
  <si>
    <t>14 02</t>
  </si>
  <si>
    <t>1848,8</t>
  </si>
  <si>
    <t>АНАЛИЗ   БЮДЖЕТА МУНИЦИПАЛЬНОГО РАЙОНА за 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</si>
</sst>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topLeftCell="B43" workbookViewId="0">
      <selection activeCell="J9" sqref="J9:J10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1.140625" customWidth="1"/>
    <col min="6" max="6" width="13.42578125" customWidth="1"/>
    <col min="7" max="7" width="11.42578125" customWidth="1"/>
    <col min="8" max="8" width="15.71093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3" t="s">
        <v>123</v>
      </c>
      <c r="C2" s="63"/>
      <c r="D2" s="63"/>
      <c r="E2" s="63"/>
      <c r="F2" s="63"/>
      <c r="G2" s="63"/>
      <c r="H2" s="63"/>
      <c r="I2" s="63"/>
      <c r="J2" s="63"/>
      <c r="K2" s="63"/>
    </row>
    <row r="3" spans="1:15" ht="30" customHeight="1" x14ac:dyDescent="0.3">
      <c r="B3" s="64" t="s">
        <v>83</v>
      </c>
      <c r="C3" s="19"/>
      <c r="D3" s="58" t="s">
        <v>102</v>
      </c>
      <c r="E3" s="59"/>
      <c r="F3" s="60" t="s">
        <v>92</v>
      </c>
      <c r="G3" s="60"/>
      <c r="H3" s="60" t="s">
        <v>103</v>
      </c>
      <c r="I3" s="60"/>
      <c r="J3" s="61" t="s">
        <v>96</v>
      </c>
      <c r="K3" s="61" t="s">
        <v>94</v>
      </c>
      <c r="L3" s="53" t="s">
        <v>95</v>
      </c>
      <c r="M3" s="54"/>
    </row>
    <row r="4" spans="1:15" ht="32.25" customHeight="1" x14ac:dyDescent="0.3">
      <c r="B4" s="64"/>
      <c r="C4" s="19"/>
      <c r="D4" s="29" t="s">
        <v>90</v>
      </c>
      <c r="E4" s="29" t="s">
        <v>75</v>
      </c>
      <c r="F4" s="29" t="s">
        <v>93</v>
      </c>
      <c r="G4" s="29" t="s">
        <v>75</v>
      </c>
      <c r="H4" s="30" t="s">
        <v>73</v>
      </c>
      <c r="I4" s="30" t="s">
        <v>74</v>
      </c>
      <c r="J4" s="62"/>
      <c r="K4" s="62"/>
      <c r="L4" s="18" t="s">
        <v>76</v>
      </c>
      <c r="M4" s="18" t="s">
        <v>77</v>
      </c>
    </row>
    <row r="5" spans="1:15" ht="23.25" customHeight="1" x14ac:dyDescent="0.3">
      <c r="B5" s="20" t="s">
        <v>78</v>
      </c>
      <c r="C5" s="19"/>
      <c r="D5" s="15">
        <f>D7+D8</f>
        <v>265638.8</v>
      </c>
      <c r="E5" s="45">
        <f>E7+E8</f>
        <v>100</v>
      </c>
      <c r="F5" s="15">
        <f t="shared" ref="F5:M5" si="0">F7+F8</f>
        <v>271318.5</v>
      </c>
      <c r="G5" s="45">
        <f t="shared" si="0"/>
        <v>100</v>
      </c>
      <c r="H5" s="15">
        <f t="shared" si="0"/>
        <v>272340</v>
      </c>
      <c r="I5" s="15">
        <f t="shared" si="0"/>
        <v>100</v>
      </c>
      <c r="J5" s="15">
        <f>H5/F5*100</f>
        <v>100.37649478380575</v>
      </c>
      <c r="K5" s="15">
        <f t="shared" si="0"/>
        <v>1021.4999999999854</v>
      </c>
      <c r="L5" s="15">
        <f t="shared" si="0"/>
        <v>6701.1999999999971</v>
      </c>
      <c r="M5" s="45">
        <f t="shared" si="0"/>
        <v>-7.1054273576010019E-15</v>
      </c>
      <c r="N5" s="21"/>
      <c r="O5" s="21"/>
    </row>
    <row r="6" spans="1:15" ht="16.5" customHeight="1" x14ac:dyDescent="0.3">
      <c r="B6" s="43" t="s">
        <v>79</v>
      </c>
      <c r="C6" s="19"/>
      <c r="D6" s="1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82</v>
      </c>
      <c r="B7" s="44" t="s">
        <v>80</v>
      </c>
      <c r="C7" s="19"/>
      <c r="D7" s="15">
        <v>72387</v>
      </c>
      <c r="E7" s="45">
        <f>D7/D5*100</f>
        <v>27.250160744590023</v>
      </c>
      <c r="F7" s="15">
        <v>75026.600000000006</v>
      </c>
      <c r="G7" s="45">
        <f>F7/F5*100</f>
        <v>27.65259280144922</v>
      </c>
      <c r="H7" s="15">
        <v>76454.2</v>
      </c>
      <c r="I7" s="45">
        <f>H7/H5*100</f>
        <v>28.07307042667254</v>
      </c>
      <c r="J7" s="15">
        <f>H7/F7*100</f>
        <v>101.90279180983811</v>
      </c>
      <c r="K7" s="15">
        <f>H7-F7</f>
        <v>1427.5999999999913</v>
      </c>
      <c r="L7" s="15">
        <f>H7-D7</f>
        <v>4067.1999999999971</v>
      </c>
      <c r="M7" s="45">
        <f>I7-E7</f>
        <v>0.82290968208251769</v>
      </c>
      <c r="N7" s="21"/>
      <c r="O7" s="21"/>
    </row>
    <row r="8" spans="1:15" ht="21" customHeight="1" x14ac:dyDescent="0.3">
      <c r="B8" s="44" t="s">
        <v>81</v>
      </c>
      <c r="C8" s="19"/>
      <c r="D8" s="15">
        <v>193251.8</v>
      </c>
      <c r="E8" s="45">
        <f>D8/D5*100</f>
        <v>72.749839255409981</v>
      </c>
      <c r="F8" s="15">
        <v>196291.9</v>
      </c>
      <c r="G8" s="45">
        <f>F8/F5*100</f>
        <v>72.347407198550783</v>
      </c>
      <c r="H8" s="15">
        <v>195885.8</v>
      </c>
      <c r="I8" s="45">
        <f>H8/H5*100</f>
        <v>71.926929573327456</v>
      </c>
      <c r="J8" s="15">
        <f>H8/F8*100</f>
        <v>99.79311423446407</v>
      </c>
      <c r="K8" s="15">
        <f>H8-F8</f>
        <v>-406.10000000000582</v>
      </c>
      <c r="L8" s="15">
        <f>H8-D8</f>
        <v>2634</v>
      </c>
      <c r="M8" s="45">
        <f>I8-E8</f>
        <v>-0.8229096820825248</v>
      </c>
      <c r="N8" s="21"/>
      <c r="O8" s="21"/>
    </row>
    <row r="9" spans="1:15" ht="36" customHeight="1" x14ac:dyDescent="0.25">
      <c r="B9" s="55" t="s">
        <v>84</v>
      </c>
      <c r="C9" s="56" t="s">
        <v>1</v>
      </c>
      <c r="D9" s="58" t="s">
        <v>104</v>
      </c>
      <c r="E9" s="59"/>
      <c r="F9" s="60" t="s">
        <v>92</v>
      </c>
      <c r="G9" s="60"/>
      <c r="H9" s="60" t="s">
        <v>105</v>
      </c>
      <c r="I9" s="60"/>
      <c r="J9" s="61" t="s">
        <v>98</v>
      </c>
      <c r="K9" s="61" t="s">
        <v>94</v>
      </c>
      <c r="L9" s="53" t="s">
        <v>99</v>
      </c>
      <c r="M9" s="54"/>
    </row>
    <row r="10" spans="1:15" ht="38.25" customHeight="1" x14ac:dyDescent="0.25">
      <c r="B10" s="55"/>
      <c r="C10" s="57"/>
      <c r="D10" s="29" t="s">
        <v>85</v>
      </c>
      <c r="E10" s="29" t="s">
        <v>75</v>
      </c>
      <c r="F10" s="29" t="s">
        <v>97</v>
      </c>
      <c r="G10" s="29" t="s">
        <v>75</v>
      </c>
      <c r="H10" s="32" t="s">
        <v>73</v>
      </c>
      <c r="I10" s="32" t="s">
        <v>74</v>
      </c>
      <c r="J10" s="62"/>
      <c r="K10" s="62"/>
      <c r="L10" s="18" t="s">
        <v>76</v>
      </c>
      <c r="M10" s="18" t="s">
        <v>77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</f>
        <v>25841.699999999997</v>
      </c>
      <c r="E11" s="35">
        <f>D11/D54*100</f>
        <v>10.020637121691545</v>
      </c>
      <c r="F11" s="15">
        <f>F12+F13+F14+F15+F16+F17+F18</f>
        <v>30918</v>
      </c>
      <c r="G11" s="33">
        <f>F11/F54*100</f>
        <v>10.846286046851832</v>
      </c>
      <c r="H11" s="15">
        <f>H12+H13+H14+H15+H16+H17+H18</f>
        <v>28182.5</v>
      </c>
      <c r="I11" s="33">
        <f>H11/H54*100</f>
        <v>10.18797275157867</v>
      </c>
      <c r="J11" s="10">
        <f t="shared" ref="J11:J16" si="1">H11/F11*100</f>
        <v>91.152403130862282</v>
      </c>
      <c r="K11" s="3">
        <f t="shared" ref="K11:K36" si="2">H11-F11</f>
        <v>-2735.5</v>
      </c>
      <c r="L11" s="3">
        <f t="shared" ref="L11:L25" si="3">H11-D11</f>
        <v>2340.8000000000029</v>
      </c>
      <c r="M11" s="37">
        <f>I11-E11</f>
        <v>0.16733562988712514</v>
      </c>
    </row>
    <row r="12" spans="1:15" ht="57.75" customHeight="1" x14ac:dyDescent="0.3">
      <c r="B12" s="9" t="s">
        <v>48</v>
      </c>
      <c r="C12" s="4" t="s">
        <v>3</v>
      </c>
      <c r="D12" s="16" t="s">
        <v>115</v>
      </c>
      <c r="E12" s="36"/>
      <c r="F12" s="5">
        <v>972.3</v>
      </c>
      <c r="G12" s="34"/>
      <c r="H12" s="5">
        <v>965.8</v>
      </c>
      <c r="I12" s="34"/>
      <c r="J12" s="11">
        <f t="shared" si="1"/>
        <v>99.331482052864345</v>
      </c>
      <c r="K12" s="5">
        <f t="shared" si="2"/>
        <v>-6.5</v>
      </c>
      <c r="L12" s="5">
        <f t="shared" si="3"/>
        <v>1.0999999999999091</v>
      </c>
      <c r="M12" s="38"/>
    </row>
    <row r="13" spans="1:15" ht="96.75" customHeight="1" x14ac:dyDescent="0.3">
      <c r="B13" s="9" t="s">
        <v>49</v>
      </c>
      <c r="C13" s="4" t="s">
        <v>4</v>
      </c>
      <c r="D13" s="16" t="s">
        <v>106</v>
      </c>
      <c r="E13" s="36"/>
      <c r="F13" s="5">
        <v>540.70000000000005</v>
      </c>
      <c r="G13" s="34"/>
      <c r="H13" s="5">
        <v>323.5</v>
      </c>
      <c r="I13" s="34"/>
      <c r="J13" s="11">
        <f t="shared" si="1"/>
        <v>59.829850194192716</v>
      </c>
      <c r="K13" s="5">
        <f t="shared" si="2"/>
        <v>-217.20000000000005</v>
      </c>
      <c r="L13" s="5">
        <f t="shared" si="3"/>
        <v>-149.69999999999999</v>
      </c>
      <c r="M13" s="38"/>
    </row>
    <row r="14" spans="1:15" ht="40.5" customHeight="1" x14ac:dyDescent="0.3">
      <c r="B14" s="9" t="s">
        <v>50</v>
      </c>
      <c r="C14" s="4" t="s">
        <v>5</v>
      </c>
      <c r="D14" s="16" t="s">
        <v>116</v>
      </c>
      <c r="E14" s="36"/>
      <c r="F14" s="5">
        <v>18487</v>
      </c>
      <c r="G14" s="34"/>
      <c r="H14" s="5">
        <v>17064.099999999999</v>
      </c>
      <c r="I14" s="34"/>
      <c r="J14" s="11">
        <f t="shared" si="1"/>
        <v>92.303240114675162</v>
      </c>
      <c r="K14" s="5">
        <f t="shared" si="2"/>
        <v>-1422.9000000000015</v>
      </c>
      <c r="L14" s="5">
        <f t="shared" si="3"/>
        <v>1531.4999999999982</v>
      </c>
      <c r="M14" s="38"/>
    </row>
    <row r="15" spans="1:15" ht="99.75" customHeight="1" x14ac:dyDescent="0.3">
      <c r="B15" s="9" t="s">
        <v>51</v>
      </c>
      <c r="C15" s="4" t="s">
        <v>6</v>
      </c>
      <c r="D15" s="16" t="s">
        <v>107</v>
      </c>
      <c r="E15" s="36"/>
      <c r="F15" s="5">
        <v>4455.3</v>
      </c>
      <c r="G15" s="34"/>
      <c r="H15" s="5">
        <v>4378.6000000000004</v>
      </c>
      <c r="I15" s="34"/>
      <c r="J15" s="11">
        <f t="shared" si="1"/>
        <v>98.278454873970333</v>
      </c>
      <c r="K15" s="5">
        <f t="shared" si="2"/>
        <v>-76.699999999999818</v>
      </c>
      <c r="L15" s="5">
        <f t="shared" si="3"/>
        <v>181.10000000000036</v>
      </c>
      <c r="M15" s="38"/>
    </row>
    <row r="16" spans="1:15" ht="37.5" x14ac:dyDescent="0.3">
      <c r="B16" s="9" t="s">
        <v>52</v>
      </c>
      <c r="C16" s="4" t="s">
        <v>7</v>
      </c>
      <c r="D16" s="16" t="s">
        <v>117</v>
      </c>
      <c r="E16" s="36"/>
      <c r="F16" s="5">
        <v>23.5</v>
      </c>
      <c r="G16" s="34"/>
      <c r="H16" s="5">
        <v>23.5</v>
      </c>
      <c r="I16" s="34"/>
      <c r="J16" s="11">
        <f t="shared" si="1"/>
        <v>100</v>
      </c>
      <c r="K16" s="5">
        <f t="shared" si="2"/>
        <v>0</v>
      </c>
      <c r="L16" s="5">
        <f t="shared" si="3"/>
        <v>21.4</v>
      </c>
      <c r="M16" s="38"/>
    </row>
    <row r="17" spans="2:13" ht="20.25" customHeight="1" x14ac:dyDescent="0.3">
      <c r="B17" s="9" t="s">
        <v>53</v>
      </c>
      <c r="C17" s="4" t="s">
        <v>8</v>
      </c>
      <c r="D17" s="16" t="s">
        <v>91</v>
      </c>
      <c r="E17" s="36"/>
      <c r="F17" s="5">
        <v>880</v>
      </c>
      <c r="G17" s="34"/>
      <c r="H17" s="5">
        <v>0</v>
      </c>
      <c r="I17" s="34"/>
      <c r="J17" s="11">
        <f t="shared" ref="J17:J24" si="4">H17/F17*100</f>
        <v>0</v>
      </c>
      <c r="K17" s="5">
        <f t="shared" si="2"/>
        <v>-880</v>
      </c>
      <c r="L17" s="5">
        <f t="shared" si="3"/>
        <v>0</v>
      </c>
      <c r="M17" s="38"/>
    </row>
    <row r="18" spans="2:13" ht="37.5" x14ac:dyDescent="0.3">
      <c r="B18" s="9" t="s">
        <v>54</v>
      </c>
      <c r="C18" s="4" t="s">
        <v>9</v>
      </c>
      <c r="D18" s="16" t="s">
        <v>118</v>
      </c>
      <c r="E18" s="36"/>
      <c r="F18" s="5">
        <v>5559.2</v>
      </c>
      <c r="G18" s="34"/>
      <c r="H18" s="5">
        <v>5427</v>
      </c>
      <c r="I18" s="34"/>
      <c r="J18" s="11">
        <f t="shared" si="4"/>
        <v>97.621959994243781</v>
      </c>
      <c r="K18" s="5">
        <f t="shared" si="2"/>
        <v>-132.19999999999982</v>
      </c>
      <c r="L18" s="5">
        <f t="shared" si="3"/>
        <v>755.39999999999964</v>
      </c>
      <c r="M18" s="38"/>
    </row>
    <row r="19" spans="2:13" ht="18.75" x14ac:dyDescent="0.3">
      <c r="B19" s="6" t="s">
        <v>10</v>
      </c>
      <c r="C19" s="2" t="s">
        <v>11</v>
      </c>
      <c r="D19" s="15" t="str">
        <f>D20</f>
        <v>1328,5</v>
      </c>
      <c r="E19" s="35">
        <f>D19/D54*100</f>
        <v>0.51515250220253384</v>
      </c>
      <c r="F19" s="3">
        <f>F20</f>
        <v>1303.7</v>
      </c>
      <c r="G19" s="33">
        <f>F19/F54*100</f>
        <v>0.45734857103566634</v>
      </c>
      <c r="H19" s="3">
        <f>H20</f>
        <v>1303.7</v>
      </c>
      <c r="I19" s="33">
        <f>H19/H54*100</f>
        <v>0.47128750381382462</v>
      </c>
      <c r="J19" s="10">
        <f t="shared" si="4"/>
        <v>100</v>
      </c>
      <c r="K19" s="3">
        <f t="shared" si="2"/>
        <v>0</v>
      </c>
      <c r="L19" s="3">
        <f t="shared" si="3"/>
        <v>-24.799999999999955</v>
      </c>
      <c r="M19" s="37">
        <f>I19-E19</f>
        <v>-4.386499838870922E-2</v>
      </c>
    </row>
    <row r="20" spans="2:13" ht="37.5" x14ac:dyDescent="0.3">
      <c r="B20" s="9" t="s">
        <v>55</v>
      </c>
      <c r="C20" s="4" t="s">
        <v>12</v>
      </c>
      <c r="D20" s="16" t="s">
        <v>119</v>
      </c>
      <c r="E20" s="36"/>
      <c r="F20" s="5">
        <v>1303.7</v>
      </c>
      <c r="G20" s="34"/>
      <c r="H20" s="5">
        <v>1303.7</v>
      </c>
      <c r="I20" s="34"/>
      <c r="J20" s="11">
        <f t="shared" si="4"/>
        <v>100</v>
      </c>
      <c r="K20" s="5">
        <f t="shared" si="2"/>
        <v>0</v>
      </c>
      <c r="L20" s="5">
        <f t="shared" si="3"/>
        <v>-24.799999999999955</v>
      </c>
      <c r="M20" s="38"/>
    </row>
    <row r="21" spans="2:13" ht="36.75" customHeight="1" x14ac:dyDescent="0.3">
      <c r="B21" s="6" t="s">
        <v>13</v>
      </c>
      <c r="C21" s="2" t="s">
        <v>14</v>
      </c>
      <c r="D21" s="15">
        <f>D22+D23</f>
        <v>1951</v>
      </c>
      <c r="E21" s="35">
        <f>D21/D54*100</f>
        <v>0.75653935400612993</v>
      </c>
      <c r="F21" s="15">
        <f>F22+F23</f>
        <v>2071.6999999999998</v>
      </c>
      <c r="G21" s="33">
        <f>F21/F54*100</f>
        <v>0.72676922191807158</v>
      </c>
      <c r="H21" s="15">
        <f>H22+H23</f>
        <v>1887.5</v>
      </c>
      <c r="I21" s="33">
        <f>H21/H54*100</f>
        <v>0.68233118313154406</v>
      </c>
      <c r="J21" s="10">
        <f t="shared" si="4"/>
        <v>91.108751267075363</v>
      </c>
      <c r="K21" s="3">
        <f t="shared" si="2"/>
        <v>-184.19999999999982</v>
      </c>
      <c r="L21" s="3">
        <f t="shared" si="3"/>
        <v>-63.5</v>
      </c>
      <c r="M21" s="37">
        <f>I21-E21</f>
        <v>-7.4208170874585866E-2</v>
      </c>
    </row>
    <row r="22" spans="2:13" ht="37.5" x14ac:dyDescent="0.3">
      <c r="B22" s="9" t="s">
        <v>47</v>
      </c>
      <c r="C22" s="4" t="s">
        <v>15</v>
      </c>
      <c r="D22" s="16" t="s">
        <v>122</v>
      </c>
      <c r="E22" s="36"/>
      <c r="F22" s="5">
        <v>2016.8</v>
      </c>
      <c r="G22" s="34"/>
      <c r="H22" s="5">
        <v>1835.3</v>
      </c>
      <c r="I22" s="34"/>
      <c r="J22" s="11">
        <f t="shared" si="4"/>
        <v>91.000595001983342</v>
      </c>
      <c r="K22" s="5">
        <f t="shared" si="2"/>
        <v>-181.5</v>
      </c>
      <c r="L22" s="5">
        <f t="shared" si="3"/>
        <v>-13.5</v>
      </c>
      <c r="M22" s="38"/>
    </row>
    <row r="23" spans="2:13" ht="60" customHeight="1" x14ac:dyDescent="0.3">
      <c r="B23" s="9" t="s">
        <v>56</v>
      </c>
      <c r="C23" s="4" t="s">
        <v>16</v>
      </c>
      <c r="D23" s="16" t="s">
        <v>108</v>
      </c>
      <c r="E23" s="36"/>
      <c r="F23" s="5">
        <v>54.9</v>
      </c>
      <c r="G23" s="34"/>
      <c r="H23" s="5">
        <v>52.2</v>
      </c>
      <c r="I23" s="34"/>
      <c r="J23" s="11">
        <f t="shared" si="4"/>
        <v>95.081967213114766</v>
      </c>
      <c r="K23" s="5">
        <f t="shared" si="2"/>
        <v>-2.6999999999999957</v>
      </c>
      <c r="L23" s="5">
        <f t="shared" si="3"/>
        <v>-50</v>
      </c>
      <c r="M23" s="38"/>
    </row>
    <row r="24" spans="2:13" ht="18.75" x14ac:dyDescent="0.3">
      <c r="B24" s="6" t="s">
        <v>17</v>
      </c>
      <c r="C24" s="2" t="s">
        <v>18</v>
      </c>
      <c r="D24" s="15">
        <f>D25+D26+D27+D28</f>
        <v>12867.999999999998</v>
      </c>
      <c r="E24" s="45">
        <f>D24/D54*100</f>
        <v>4.9898249140701578</v>
      </c>
      <c r="F24" s="15">
        <f>F25+F26+F27+F28</f>
        <v>17182.5</v>
      </c>
      <c r="G24" s="45">
        <f>F24/F54*100</f>
        <v>6.0277608512850636</v>
      </c>
      <c r="H24" s="15">
        <f>H25+H26+H27+H28</f>
        <v>13996.1</v>
      </c>
      <c r="I24" s="45">
        <f>H24/H54*100</f>
        <v>5.0595896541602139</v>
      </c>
      <c r="J24" s="10">
        <f t="shared" si="4"/>
        <v>81.455550705659832</v>
      </c>
      <c r="K24" s="3">
        <f t="shared" si="2"/>
        <v>-3186.3999999999996</v>
      </c>
      <c r="L24" s="3">
        <f t="shared" si="3"/>
        <v>1128.1000000000022</v>
      </c>
      <c r="M24" s="37">
        <f>I24-E24</f>
        <v>6.9764740090056065E-2</v>
      </c>
    </row>
    <row r="25" spans="2:13" ht="40.5" customHeight="1" x14ac:dyDescent="0.3">
      <c r="B25" s="9" t="s">
        <v>57</v>
      </c>
      <c r="C25" s="4" t="s">
        <v>19</v>
      </c>
      <c r="D25" s="14">
        <v>510.8</v>
      </c>
      <c r="E25" s="36"/>
      <c r="F25" s="5">
        <v>17.600000000000001</v>
      </c>
      <c r="G25" s="34"/>
      <c r="H25" s="5">
        <v>17.600000000000001</v>
      </c>
      <c r="I25" s="34"/>
      <c r="J25" s="11">
        <f t="shared" ref="J25:J32" si="5">H25/F25*100</f>
        <v>100</v>
      </c>
      <c r="K25" s="5">
        <f t="shared" si="2"/>
        <v>0</v>
      </c>
      <c r="L25" s="5">
        <f t="shared" si="3"/>
        <v>-493.2</v>
      </c>
      <c r="M25" s="38"/>
    </row>
    <row r="26" spans="2:13" ht="18.75" x14ac:dyDescent="0.3">
      <c r="B26" s="9" t="s">
        <v>86</v>
      </c>
      <c r="C26" s="4" t="s">
        <v>87</v>
      </c>
      <c r="D26" s="14">
        <v>1902.6</v>
      </c>
      <c r="E26" s="36"/>
      <c r="F26" s="5">
        <v>234.9</v>
      </c>
      <c r="G26" s="34"/>
      <c r="H26" s="5">
        <v>232.9</v>
      </c>
      <c r="I26" s="34"/>
      <c r="J26" s="11">
        <f t="shared" si="5"/>
        <v>99.148573861217542</v>
      </c>
      <c r="K26" s="5">
        <f t="shared" si="2"/>
        <v>-2</v>
      </c>
      <c r="L26" s="5">
        <f t="shared" ref="L26:L53" si="6">H26-D26</f>
        <v>-1669.6999999999998</v>
      </c>
      <c r="M26" s="38"/>
    </row>
    <row r="27" spans="2:13" ht="37.5" x14ac:dyDescent="0.3">
      <c r="B27" s="9" t="s">
        <v>58</v>
      </c>
      <c r="C27" s="4" t="s">
        <v>20</v>
      </c>
      <c r="D27" s="14">
        <v>10304.299999999999</v>
      </c>
      <c r="E27" s="36"/>
      <c r="F27" s="5">
        <v>16280.7</v>
      </c>
      <c r="G27" s="34"/>
      <c r="H27" s="5">
        <v>13098.1</v>
      </c>
      <c r="I27" s="34"/>
      <c r="J27" s="11">
        <f t="shared" si="5"/>
        <v>80.451700479709103</v>
      </c>
      <c r="K27" s="5">
        <f t="shared" si="2"/>
        <v>-3182.6000000000004</v>
      </c>
      <c r="L27" s="5">
        <f t="shared" si="6"/>
        <v>2793.8000000000011</v>
      </c>
      <c r="M27" s="38"/>
    </row>
    <row r="28" spans="2:13" ht="37.5" x14ac:dyDescent="0.3">
      <c r="B28" s="9" t="s">
        <v>59</v>
      </c>
      <c r="C28" s="4" t="s">
        <v>21</v>
      </c>
      <c r="D28" s="14">
        <v>150.30000000000001</v>
      </c>
      <c r="E28" s="36"/>
      <c r="F28" s="5">
        <v>649.29999999999995</v>
      </c>
      <c r="G28" s="34"/>
      <c r="H28" s="5">
        <v>647.5</v>
      </c>
      <c r="I28" s="34"/>
      <c r="J28" s="11">
        <f t="shared" si="5"/>
        <v>99.722778376713393</v>
      </c>
      <c r="K28" s="5">
        <f t="shared" si="2"/>
        <v>-1.7999999999999545</v>
      </c>
      <c r="L28" s="5">
        <f t="shared" si="6"/>
        <v>497.2</v>
      </c>
      <c r="M28" s="38"/>
    </row>
    <row r="29" spans="2:13" ht="37.5" x14ac:dyDescent="0.3">
      <c r="B29" s="6" t="s">
        <v>22</v>
      </c>
      <c r="C29" s="7" t="s">
        <v>23</v>
      </c>
      <c r="D29" s="15">
        <f>D30+D31+D32</f>
        <v>5651.3</v>
      </c>
      <c r="E29" s="35">
        <f>D29/D54*100</f>
        <v>2.1914048443335941</v>
      </c>
      <c r="F29" s="3">
        <f>F30+F31+F32</f>
        <v>17945.8</v>
      </c>
      <c r="G29" s="33">
        <f>F29/F54*100</f>
        <v>6.2955327039133699</v>
      </c>
      <c r="H29" s="3">
        <f>H30+H31+H32</f>
        <v>17813.400000000001</v>
      </c>
      <c r="I29" s="33">
        <f>H29/H54*100</f>
        <v>6.4395434689247395</v>
      </c>
      <c r="J29" s="10">
        <f t="shared" si="5"/>
        <v>99.262222915668303</v>
      </c>
      <c r="K29" s="3">
        <f t="shared" si="2"/>
        <v>-132.39999999999782</v>
      </c>
      <c r="L29" s="3">
        <f t="shared" si="6"/>
        <v>12162.100000000002</v>
      </c>
      <c r="M29" s="37">
        <f>I29-E29</f>
        <v>4.2481386245911459</v>
      </c>
    </row>
    <row r="30" spans="2:13" ht="18.75" x14ac:dyDescent="0.3">
      <c r="B30" s="9" t="s">
        <v>60</v>
      </c>
      <c r="C30" s="8" t="s">
        <v>24</v>
      </c>
      <c r="D30" s="14">
        <v>20.5</v>
      </c>
      <c r="E30" s="36"/>
      <c r="F30" s="5">
        <v>18.5</v>
      </c>
      <c r="G30" s="34"/>
      <c r="H30" s="5">
        <v>17.899999999999999</v>
      </c>
      <c r="I30" s="34"/>
      <c r="J30" s="11">
        <f t="shared" si="5"/>
        <v>96.756756756756744</v>
      </c>
      <c r="K30" s="5">
        <f t="shared" si="2"/>
        <v>-0.60000000000000142</v>
      </c>
      <c r="L30" s="5">
        <f t="shared" si="6"/>
        <v>-2.6000000000000014</v>
      </c>
      <c r="M30" s="38"/>
    </row>
    <row r="31" spans="2:13" ht="18.75" x14ac:dyDescent="0.3">
      <c r="B31" s="9" t="s">
        <v>61</v>
      </c>
      <c r="C31" s="8" t="s">
        <v>25</v>
      </c>
      <c r="D31" s="14">
        <v>5593.3</v>
      </c>
      <c r="E31" s="36"/>
      <c r="F31" s="5">
        <v>17877.3</v>
      </c>
      <c r="G31" s="34"/>
      <c r="H31" s="5">
        <v>17747.099999999999</v>
      </c>
      <c r="I31" s="34"/>
      <c r="J31" s="11">
        <f t="shared" si="5"/>
        <v>99.271702102666509</v>
      </c>
      <c r="K31" s="5">
        <f t="shared" si="2"/>
        <v>-130.20000000000073</v>
      </c>
      <c r="L31" s="5">
        <f t="shared" si="6"/>
        <v>12153.8</v>
      </c>
      <c r="M31" s="38"/>
    </row>
    <row r="32" spans="2:13" ht="18.75" x14ac:dyDescent="0.3">
      <c r="B32" s="9" t="s">
        <v>62</v>
      </c>
      <c r="C32" s="8" t="s">
        <v>26</v>
      </c>
      <c r="D32" s="14">
        <v>37.5</v>
      </c>
      <c r="E32" s="36"/>
      <c r="F32" s="5">
        <v>50</v>
      </c>
      <c r="G32" s="34"/>
      <c r="H32" s="5">
        <v>48.4</v>
      </c>
      <c r="I32" s="34"/>
      <c r="J32" s="11">
        <f t="shared" si="5"/>
        <v>96.8</v>
      </c>
      <c r="K32" s="5">
        <f t="shared" si="2"/>
        <v>-1.6000000000000014</v>
      </c>
      <c r="L32" s="5">
        <f t="shared" si="6"/>
        <v>10.899999999999999</v>
      </c>
      <c r="M32" s="38"/>
    </row>
    <row r="33" spans="2:13" ht="18.75" x14ac:dyDescent="0.3">
      <c r="B33" s="6" t="s">
        <v>27</v>
      </c>
      <c r="C33" s="7" t="s">
        <v>28</v>
      </c>
      <c r="D33" s="15">
        <f>D34+D35+D36+D37+D38</f>
        <v>157195.6</v>
      </c>
      <c r="E33" s="35">
        <f>D33/D54*100</f>
        <v>60.955744580525881</v>
      </c>
      <c r="F33" s="3">
        <f>F34+F35+F36+F37+F38</f>
        <v>161251.5</v>
      </c>
      <c r="G33" s="35">
        <f>F33/F54*100</f>
        <v>56.56833865333877</v>
      </c>
      <c r="H33" s="3">
        <f>H34+H35+H36+H37+H38</f>
        <v>160364.79999999999</v>
      </c>
      <c r="I33" s="33">
        <f>H33/H54*100</f>
        <v>57.971869518756783</v>
      </c>
      <c r="J33" s="10">
        <f>H33/F33*100</f>
        <v>99.450113642353713</v>
      </c>
      <c r="K33" s="3">
        <f t="shared" si="2"/>
        <v>-886.70000000001164</v>
      </c>
      <c r="L33" s="3">
        <f t="shared" si="6"/>
        <v>3169.1999999999825</v>
      </c>
      <c r="M33" s="37">
        <f>I33-E33</f>
        <v>-2.9838750617690977</v>
      </c>
    </row>
    <row r="34" spans="2:13" ht="18.75" x14ac:dyDescent="0.3">
      <c r="B34" s="9" t="s">
        <v>63</v>
      </c>
      <c r="C34" s="8" t="s">
        <v>29</v>
      </c>
      <c r="D34" s="14">
        <v>18399.599999999999</v>
      </c>
      <c r="E34" s="36"/>
      <c r="F34" s="5">
        <v>24986</v>
      </c>
      <c r="G34" s="34"/>
      <c r="H34" s="5">
        <v>24763.200000000001</v>
      </c>
      <c r="I34" s="34"/>
      <c r="J34" s="11">
        <f>H34/F34*100</f>
        <v>99.108300648363084</v>
      </c>
      <c r="K34" s="5">
        <f t="shared" si="2"/>
        <v>-222.79999999999927</v>
      </c>
      <c r="L34" s="5">
        <f t="shared" si="6"/>
        <v>6363.6000000000022</v>
      </c>
      <c r="M34" s="38"/>
    </row>
    <row r="35" spans="2:13" ht="18" customHeight="1" x14ac:dyDescent="0.3">
      <c r="B35" s="9" t="s">
        <v>64</v>
      </c>
      <c r="C35" s="8" t="s">
        <v>30</v>
      </c>
      <c r="D35" s="14">
        <v>118158.9</v>
      </c>
      <c r="E35" s="36"/>
      <c r="F35" s="5">
        <v>110364</v>
      </c>
      <c r="G35" s="34"/>
      <c r="H35" s="5">
        <v>110110.7</v>
      </c>
      <c r="I35" s="34"/>
      <c r="J35" s="11">
        <f>H35/F35*100</f>
        <v>99.770486752926672</v>
      </c>
      <c r="K35" s="5">
        <f t="shared" si="2"/>
        <v>-253.30000000000291</v>
      </c>
      <c r="L35" s="5">
        <f t="shared" si="6"/>
        <v>-8048.1999999999971</v>
      </c>
      <c r="M35" s="38"/>
    </row>
    <row r="36" spans="2:13" ht="40.5" customHeight="1" x14ac:dyDescent="0.3">
      <c r="B36" s="9" t="s">
        <v>100</v>
      </c>
      <c r="C36" s="8" t="s">
        <v>101</v>
      </c>
      <c r="D36" s="14">
        <v>0</v>
      </c>
      <c r="E36" s="36"/>
      <c r="F36" s="5">
        <v>5428.9</v>
      </c>
      <c r="G36" s="34"/>
      <c r="H36" s="5">
        <v>5326.7</v>
      </c>
      <c r="I36" s="34"/>
      <c r="J36" s="11">
        <f>H36/F36*100</f>
        <v>98.117482362909612</v>
      </c>
      <c r="K36" s="5">
        <f t="shared" si="2"/>
        <v>-102.19999999999982</v>
      </c>
      <c r="L36" s="5">
        <f t="shared" si="6"/>
        <v>5326.7</v>
      </c>
      <c r="M36" s="38"/>
    </row>
    <row r="37" spans="2:13" ht="35.25" customHeight="1" x14ac:dyDescent="0.3">
      <c r="B37" s="9" t="s">
        <v>65</v>
      </c>
      <c r="C37" s="8" t="s">
        <v>31</v>
      </c>
      <c r="D37" s="14">
        <v>28.7</v>
      </c>
      <c r="E37" s="36"/>
      <c r="F37" s="5">
        <v>503</v>
      </c>
      <c r="G37" s="34"/>
      <c r="H37" s="5">
        <v>480.8</v>
      </c>
      <c r="I37" s="34"/>
      <c r="J37" s="11">
        <f t="shared" ref="J37:J54" si="7">H37/F37*100</f>
        <v>95.586481113320076</v>
      </c>
      <c r="K37" s="5">
        <f t="shared" ref="K37:K53" si="8">H37-F37</f>
        <v>-22.199999999999989</v>
      </c>
      <c r="L37" s="5">
        <f t="shared" si="6"/>
        <v>452.1</v>
      </c>
      <c r="M37" s="38"/>
    </row>
    <row r="38" spans="2:13" ht="37.5" customHeight="1" x14ac:dyDescent="0.3">
      <c r="B38" s="9" t="s">
        <v>66</v>
      </c>
      <c r="C38" s="8" t="s">
        <v>32</v>
      </c>
      <c r="D38" s="14">
        <v>20608.400000000001</v>
      </c>
      <c r="E38" s="36"/>
      <c r="F38" s="5">
        <v>19969.599999999999</v>
      </c>
      <c r="G38" s="34"/>
      <c r="H38" s="5">
        <v>19683.400000000001</v>
      </c>
      <c r="I38" s="34"/>
      <c r="J38" s="11">
        <f t="shared" si="7"/>
        <v>98.566821568784562</v>
      </c>
      <c r="K38" s="5">
        <f t="shared" si="8"/>
        <v>-286.19999999999709</v>
      </c>
      <c r="L38" s="5">
        <f t="shared" si="6"/>
        <v>-925</v>
      </c>
      <c r="M38" s="38"/>
    </row>
    <row r="39" spans="2:13" ht="18" customHeight="1" x14ac:dyDescent="0.3">
      <c r="B39" s="6" t="s">
        <v>33</v>
      </c>
      <c r="C39" s="7" t="s">
        <v>34</v>
      </c>
      <c r="D39" s="15">
        <f>D40+D41</f>
        <v>19819.100000000002</v>
      </c>
      <c r="E39" s="35">
        <f>D39/D54*100</f>
        <v>7.6852532603705228</v>
      </c>
      <c r="F39" s="3">
        <f>F40+F41</f>
        <v>23921.3</v>
      </c>
      <c r="G39" s="33">
        <f>F39/F54*100</f>
        <v>8.3917867395225016</v>
      </c>
      <c r="H39" s="3">
        <f>H40+H41</f>
        <v>22943</v>
      </c>
      <c r="I39" s="33">
        <f>H39/H54*100</f>
        <v>8.2938936871984179</v>
      </c>
      <c r="J39" s="10">
        <f t="shared" si="7"/>
        <v>95.910339321023528</v>
      </c>
      <c r="K39" s="3">
        <f t="shared" si="8"/>
        <v>-978.29999999999927</v>
      </c>
      <c r="L39" s="3">
        <f t="shared" si="6"/>
        <v>3123.8999999999978</v>
      </c>
      <c r="M39" s="37">
        <f>I39-E39</f>
        <v>0.6086404268278951</v>
      </c>
    </row>
    <row r="40" spans="2:13" ht="19.5" customHeight="1" x14ac:dyDescent="0.3">
      <c r="B40" s="9" t="s">
        <v>67</v>
      </c>
      <c r="C40" s="8" t="s">
        <v>35</v>
      </c>
      <c r="D40" s="14">
        <v>18403.2</v>
      </c>
      <c r="E40" s="36"/>
      <c r="F40" s="5">
        <v>21464.1</v>
      </c>
      <c r="G40" s="34"/>
      <c r="H40" s="5">
        <v>20618.099999999999</v>
      </c>
      <c r="I40" s="34"/>
      <c r="J40" s="11">
        <f t="shared" si="7"/>
        <v>96.058534949054462</v>
      </c>
      <c r="K40" s="5">
        <f t="shared" si="8"/>
        <v>-846</v>
      </c>
      <c r="L40" s="5">
        <f t="shared" si="6"/>
        <v>2214.8999999999978</v>
      </c>
      <c r="M40" s="38"/>
    </row>
    <row r="41" spans="2:13" ht="39" customHeight="1" x14ac:dyDescent="0.3">
      <c r="B41" s="9" t="s">
        <v>68</v>
      </c>
      <c r="C41" s="8" t="s">
        <v>36</v>
      </c>
      <c r="D41" s="14">
        <v>1415.9</v>
      </c>
      <c r="E41" s="36"/>
      <c r="F41" s="5">
        <v>2457.1999999999998</v>
      </c>
      <c r="G41" s="34"/>
      <c r="H41" s="5">
        <v>2324.9</v>
      </c>
      <c r="I41" s="34"/>
      <c r="J41" s="11">
        <f t="shared" si="7"/>
        <v>94.615822887839826</v>
      </c>
      <c r="K41" s="5">
        <f t="shared" si="8"/>
        <v>-132.29999999999973</v>
      </c>
      <c r="L41" s="5">
        <f t="shared" si="6"/>
        <v>909</v>
      </c>
      <c r="M41" s="38"/>
    </row>
    <row r="42" spans="2:13" ht="18.75" x14ac:dyDescent="0.3">
      <c r="B42" s="6" t="s">
        <v>37</v>
      </c>
      <c r="C42" s="7" t="s">
        <v>38</v>
      </c>
      <c r="D42" s="15">
        <f>D43+D44+D45+D46</f>
        <v>10944.800000000001</v>
      </c>
      <c r="E42" s="35">
        <f>D42/D54*100</f>
        <v>4.2440655672610417</v>
      </c>
      <c r="F42" s="3">
        <f>F43+F44+F45+F46</f>
        <v>17411</v>
      </c>
      <c r="G42" s="33">
        <f>F42/F54*100</f>
        <v>6.1079205110853625</v>
      </c>
      <c r="H42" s="3">
        <f>H43+H44+H45+H46</f>
        <v>17120.2</v>
      </c>
      <c r="I42" s="33">
        <f>H42/H54*100</f>
        <v>6.1889516934827338</v>
      </c>
      <c r="J42" s="10">
        <f t="shared" si="7"/>
        <v>98.329791511113669</v>
      </c>
      <c r="K42" s="3">
        <f t="shared" si="8"/>
        <v>-290.79999999999927</v>
      </c>
      <c r="L42" s="3">
        <f t="shared" si="6"/>
        <v>6175.4</v>
      </c>
      <c r="M42" s="37">
        <f>I42-E42</f>
        <v>1.9448861262216921</v>
      </c>
    </row>
    <row r="43" spans="2:13" ht="18.75" x14ac:dyDescent="0.3">
      <c r="B43" s="9" t="s">
        <v>37</v>
      </c>
      <c r="C43" s="8" t="s">
        <v>39</v>
      </c>
      <c r="D43" s="14">
        <v>2602.5</v>
      </c>
      <c r="E43" s="36"/>
      <c r="F43" s="5">
        <v>2753.6</v>
      </c>
      <c r="G43" s="34"/>
      <c r="H43" s="5">
        <v>2699.8</v>
      </c>
      <c r="I43" s="34"/>
      <c r="J43" s="11">
        <f t="shared" si="7"/>
        <v>98.046194073213258</v>
      </c>
      <c r="K43" s="5">
        <f t="shared" si="8"/>
        <v>-53.799999999999727</v>
      </c>
      <c r="L43" s="5">
        <f t="shared" si="6"/>
        <v>97.300000000000182</v>
      </c>
      <c r="M43" s="38"/>
    </row>
    <row r="44" spans="2:13" ht="18" customHeight="1" x14ac:dyDescent="0.3">
      <c r="B44" s="9" t="s">
        <v>69</v>
      </c>
      <c r="C44" s="8" t="s">
        <v>40</v>
      </c>
      <c r="D44" s="14">
        <v>142.19999999999999</v>
      </c>
      <c r="E44" s="36"/>
      <c r="F44" s="5">
        <v>2065.8000000000002</v>
      </c>
      <c r="G44" s="34"/>
      <c r="H44" s="5">
        <v>2064.6999999999998</v>
      </c>
      <c r="I44" s="34"/>
      <c r="J44" s="11">
        <f t="shared" si="7"/>
        <v>99.946751863684753</v>
      </c>
      <c r="K44" s="5">
        <f t="shared" si="8"/>
        <v>-1.1000000000003638</v>
      </c>
      <c r="L44" s="5">
        <f t="shared" si="6"/>
        <v>1922.4999999999998</v>
      </c>
      <c r="M44" s="38"/>
    </row>
    <row r="45" spans="2:13" ht="18.75" x14ac:dyDescent="0.3">
      <c r="B45" s="9" t="s">
        <v>70</v>
      </c>
      <c r="C45" s="8" t="s">
        <v>41</v>
      </c>
      <c r="D45" s="14">
        <v>7148</v>
      </c>
      <c r="E45" s="36"/>
      <c r="F45" s="5">
        <v>11539.5</v>
      </c>
      <c r="G45" s="34"/>
      <c r="H45" s="5">
        <v>11303.6</v>
      </c>
      <c r="I45" s="34"/>
      <c r="J45" s="11">
        <f t="shared" si="7"/>
        <v>97.955717318774646</v>
      </c>
      <c r="K45" s="5">
        <f t="shared" si="8"/>
        <v>-235.89999999999964</v>
      </c>
      <c r="L45" s="5">
        <f t="shared" si="6"/>
        <v>4155.6000000000004</v>
      </c>
      <c r="M45" s="38"/>
    </row>
    <row r="46" spans="2:13" ht="37.5" customHeight="1" x14ac:dyDescent="0.3">
      <c r="B46" s="9" t="s">
        <v>88</v>
      </c>
      <c r="C46" s="8" t="s">
        <v>42</v>
      </c>
      <c r="D46" s="14">
        <v>1052.0999999999999</v>
      </c>
      <c r="E46" s="36"/>
      <c r="F46" s="5">
        <v>1052.0999999999999</v>
      </c>
      <c r="G46" s="34"/>
      <c r="H46" s="5">
        <v>1052.0999999999999</v>
      </c>
      <c r="I46" s="34"/>
      <c r="J46" s="11">
        <f t="shared" si="7"/>
        <v>100</v>
      </c>
      <c r="K46" s="5">
        <f t="shared" si="8"/>
        <v>0</v>
      </c>
      <c r="L46" s="5">
        <f t="shared" si="6"/>
        <v>0</v>
      </c>
      <c r="M46" s="38"/>
    </row>
    <row r="47" spans="2:13" ht="17.25" customHeight="1" x14ac:dyDescent="0.3">
      <c r="B47" s="6" t="s">
        <v>89</v>
      </c>
      <c r="C47" s="7" t="s">
        <v>43</v>
      </c>
      <c r="D47" s="15">
        <f>D48+D49</f>
        <v>5610.9000000000005</v>
      </c>
      <c r="E47" s="35">
        <f>D47/D54*100</f>
        <v>2.1757389345940519</v>
      </c>
      <c r="F47" s="3">
        <f>F48+F49</f>
        <v>5026.6000000000004</v>
      </c>
      <c r="G47" s="33">
        <f>F47/F54*100</f>
        <v>1.7633721923509094</v>
      </c>
      <c r="H47" s="3">
        <f>H48+H49</f>
        <v>4990</v>
      </c>
      <c r="I47" s="33">
        <f>H47/H54*100</f>
        <v>1.8038848232192872</v>
      </c>
      <c r="J47" s="10">
        <f t="shared" si="7"/>
        <v>99.271873632276282</v>
      </c>
      <c r="K47" s="3">
        <f t="shared" si="8"/>
        <v>-36.600000000000364</v>
      </c>
      <c r="L47" s="3">
        <f t="shared" si="6"/>
        <v>-620.90000000000055</v>
      </c>
      <c r="M47" s="37">
        <f>I47-E47</f>
        <v>-0.37185411137476465</v>
      </c>
    </row>
    <row r="48" spans="2:13" ht="19.5" customHeight="1" x14ac:dyDescent="0.3">
      <c r="B48" s="9" t="s">
        <v>71</v>
      </c>
      <c r="C48" s="17" t="s">
        <v>44</v>
      </c>
      <c r="D48" s="14">
        <v>5421.8</v>
      </c>
      <c r="E48" s="36"/>
      <c r="F48" s="5">
        <v>4786.6000000000004</v>
      </c>
      <c r="G48" s="34"/>
      <c r="H48" s="5">
        <v>4780.3999999999996</v>
      </c>
      <c r="I48" s="34"/>
      <c r="J48" s="11">
        <f t="shared" si="7"/>
        <v>99.870471733589596</v>
      </c>
      <c r="K48" s="5">
        <f t="shared" si="8"/>
        <v>-6.2000000000007276</v>
      </c>
      <c r="L48" s="5">
        <f t="shared" si="6"/>
        <v>-641.40000000000055</v>
      </c>
      <c r="M48" s="38"/>
    </row>
    <row r="49" spans="2:13" ht="18" customHeight="1" x14ac:dyDescent="0.3">
      <c r="B49" s="9" t="s">
        <v>72</v>
      </c>
      <c r="C49" s="17" t="s">
        <v>45</v>
      </c>
      <c r="D49" s="14">
        <v>189.1</v>
      </c>
      <c r="E49" s="36"/>
      <c r="F49" s="5">
        <v>240</v>
      </c>
      <c r="G49" s="34"/>
      <c r="H49" s="5">
        <v>209.6</v>
      </c>
      <c r="I49" s="34"/>
      <c r="J49" s="11">
        <f t="shared" si="7"/>
        <v>87.333333333333329</v>
      </c>
      <c r="K49" s="5">
        <f t="shared" si="8"/>
        <v>-30.400000000000006</v>
      </c>
      <c r="L49" s="5">
        <f t="shared" si="6"/>
        <v>20.5</v>
      </c>
      <c r="M49" s="38"/>
    </row>
    <row r="50" spans="2:13" ht="59.25" customHeight="1" x14ac:dyDescent="0.3">
      <c r="B50" s="6" t="s">
        <v>109</v>
      </c>
      <c r="C50" s="52" t="s">
        <v>111</v>
      </c>
      <c r="D50" s="3">
        <f>D51+D52+D53</f>
        <v>16673.900000000001</v>
      </c>
      <c r="E50" s="35">
        <f>D50/D54*100</f>
        <v>6.4656389209445466</v>
      </c>
      <c r="F50" s="3">
        <f>F51+F53</f>
        <v>8024</v>
      </c>
      <c r="G50" s="35">
        <f>F50/F54*100</f>
        <v>2.8148845086984635</v>
      </c>
      <c r="H50" s="3">
        <f>H51+H53</f>
        <v>8024</v>
      </c>
      <c r="I50" s="35">
        <f>H50/H54*100</f>
        <v>2.9006757157337795</v>
      </c>
      <c r="J50" s="10">
        <f t="shared" si="7"/>
        <v>100</v>
      </c>
      <c r="K50" s="3">
        <f t="shared" si="8"/>
        <v>0</v>
      </c>
      <c r="L50" s="5">
        <f t="shared" si="6"/>
        <v>-8649.9000000000015</v>
      </c>
      <c r="M50" s="37">
        <f>I50-E50</f>
        <v>-3.5649632052107671</v>
      </c>
    </row>
    <row r="51" spans="2:13" ht="18" customHeight="1" x14ac:dyDescent="0.3">
      <c r="B51" s="9" t="s">
        <v>110</v>
      </c>
      <c r="C51" s="17" t="s">
        <v>112</v>
      </c>
      <c r="D51" s="14">
        <v>5647</v>
      </c>
      <c r="E51" s="36"/>
      <c r="F51" s="5">
        <v>708</v>
      </c>
      <c r="G51" s="34"/>
      <c r="H51" s="5">
        <v>708</v>
      </c>
      <c r="I51" s="34"/>
      <c r="J51" s="11">
        <f t="shared" si="7"/>
        <v>100</v>
      </c>
      <c r="K51" s="5">
        <f t="shared" si="8"/>
        <v>0</v>
      </c>
      <c r="L51" s="5">
        <f t="shared" si="6"/>
        <v>-4939</v>
      </c>
      <c r="M51" s="38"/>
    </row>
    <row r="52" spans="2:13" ht="18" customHeight="1" x14ac:dyDescent="0.3">
      <c r="B52" s="9" t="s">
        <v>120</v>
      </c>
      <c r="C52" s="17" t="s">
        <v>121</v>
      </c>
      <c r="D52" s="14">
        <v>11026.9</v>
      </c>
      <c r="E52" s="36"/>
      <c r="F52" s="5">
        <v>0</v>
      </c>
      <c r="G52" s="34"/>
      <c r="H52" s="5">
        <v>0</v>
      </c>
      <c r="I52" s="34"/>
      <c r="J52" s="11">
        <v>0</v>
      </c>
      <c r="K52" s="5">
        <f t="shared" si="8"/>
        <v>0</v>
      </c>
      <c r="L52" s="5">
        <f t="shared" si="6"/>
        <v>-11026.9</v>
      </c>
      <c r="M52" s="38"/>
    </row>
    <row r="53" spans="2:13" ht="37.5" customHeight="1" x14ac:dyDescent="0.3">
      <c r="B53" s="9" t="s">
        <v>113</v>
      </c>
      <c r="C53" s="17" t="s">
        <v>114</v>
      </c>
      <c r="D53" s="14">
        <v>0</v>
      </c>
      <c r="E53" s="36"/>
      <c r="F53" s="5">
        <v>7316</v>
      </c>
      <c r="G53" s="34"/>
      <c r="H53" s="5">
        <v>7316</v>
      </c>
      <c r="I53" s="34"/>
      <c r="J53" s="11">
        <f t="shared" si="7"/>
        <v>100</v>
      </c>
      <c r="K53" s="5">
        <f t="shared" si="8"/>
        <v>0</v>
      </c>
      <c r="L53" s="5">
        <f t="shared" si="6"/>
        <v>7316</v>
      </c>
      <c r="M53" s="38"/>
    </row>
    <row r="54" spans="2:13" ht="16.5" customHeight="1" x14ac:dyDescent="0.3">
      <c r="B54" s="6" t="s">
        <v>46</v>
      </c>
      <c r="C54" s="3"/>
      <c r="D54" s="15">
        <f t="shared" ref="D54:I54" si="9">D11+D19+D21+D24+D29+D33+D39+D42+D47+D50</f>
        <v>257884.79999999999</v>
      </c>
      <c r="E54" s="15">
        <f t="shared" si="9"/>
        <v>100.00000000000001</v>
      </c>
      <c r="F54" s="15">
        <f t="shared" si="9"/>
        <v>285056.09999999998</v>
      </c>
      <c r="G54" s="15">
        <f t="shared" si="9"/>
        <v>100.00000000000003</v>
      </c>
      <c r="H54" s="15">
        <f t="shared" si="9"/>
        <v>276625.2</v>
      </c>
      <c r="I54" s="15">
        <f t="shared" si="9"/>
        <v>100</v>
      </c>
      <c r="J54" s="10">
        <f t="shared" si="7"/>
        <v>97.042371659473361</v>
      </c>
      <c r="K54" s="15">
        <f t="shared" ref="K54:M54" si="10">K11+K19+K21+K24+K29+K33+K39+K42+K47+K50</f>
        <v>-8430.9000000000069</v>
      </c>
      <c r="L54" s="15">
        <f t="shared" si="10"/>
        <v>18740.399999999987</v>
      </c>
      <c r="M54" s="15">
        <f t="shared" si="10"/>
        <v>-9.7699626167013776E-15</v>
      </c>
    </row>
    <row r="55" spans="2:13" ht="18" customHeight="1" x14ac:dyDescent="0.35">
      <c r="B55" s="28"/>
      <c r="C55" s="3"/>
      <c r="D55" s="26"/>
      <c r="E55" s="26"/>
      <c r="F55" s="22"/>
      <c r="G55" s="22"/>
      <c r="H55" s="22"/>
      <c r="I55" s="27"/>
      <c r="J55" s="24"/>
      <c r="K55" s="27"/>
      <c r="L55" s="27"/>
      <c r="M55" s="39"/>
    </row>
    <row r="56" spans="2:13" ht="18.75" customHeight="1" x14ac:dyDescent="0.35">
      <c r="B56" s="28"/>
      <c r="C56" s="5"/>
      <c r="D56" s="41"/>
      <c r="E56" s="22"/>
      <c r="F56" s="41"/>
      <c r="G56" s="22"/>
      <c r="H56" s="42"/>
      <c r="I56" s="23"/>
      <c r="J56" s="24"/>
      <c r="K56" s="51"/>
      <c r="L56" s="25"/>
      <c r="M56" s="40"/>
    </row>
    <row r="57" spans="2:13" ht="18.75" x14ac:dyDescent="0.3">
      <c r="B57" s="31"/>
      <c r="C57" s="1"/>
      <c r="D57" s="1"/>
      <c r="E57" s="1"/>
      <c r="F57" s="1"/>
      <c r="G57" s="1"/>
      <c r="H57" s="1"/>
      <c r="I57" s="1"/>
      <c r="J57" s="13"/>
      <c r="K57" s="1"/>
    </row>
    <row r="58" spans="2:13" ht="15" customHeight="1" x14ac:dyDescent="0.3">
      <c r="B58" s="48"/>
      <c r="C58" s="1"/>
      <c r="D58" s="1"/>
      <c r="E58" s="1"/>
      <c r="F58" s="1"/>
      <c r="G58" s="49"/>
      <c r="H58" s="1"/>
      <c r="I58" s="49"/>
      <c r="J58" s="13"/>
      <c r="K58" s="1"/>
    </row>
    <row r="59" spans="2:13" ht="18.75" x14ac:dyDescent="0.3">
      <c r="B59" s="12"/>
      <c r="C59" s="1"/>
      <c r="D59" s="1"/>
      <c r="E59" s="1"/>
      <c r="F59" s="1"/>
      <c r="G59" s="1"/>
      <c r="H59" s="1"/>
      <c r="I59" s="1"/>
      <c r="J59" s="13"/>
      <c r="K59" s="1"/>
    </row>
    <row r="60" spans="2:13" ht="18.75" x14ac:dyDescent="0.3">
      <c r="B60" s="12"/>
      <c r="C60" s="1"/>
      <c r="D60" s="1"/>
      <c r="E60" s="1"/>
      <c r="F60" s="1"/>
      <c r="G60" s="1"/>
      <c r="H60" s="1"/>
      <c r="I60" s="1"/>
      <c r="J60" s="13"/>
      <c r="K60" s="1"/>
      <c r="M60" s="50"/>
    </row>
    <row r="61" spans="2:13" ht="18.75" x14ac:dyDescent="0.3">
      <c r="B61" s="12"/>
      <c r="C61" s="1"/>
      <c r="D61" s="1"/>
      <c r="E61" s="1"/>
      <c r="F61" s="1"/>
      <c r="G61" s="1"/>
      <c r="H61" s="1"/>
      <c r="I61" s="1"/>
      <c r="J61" s="13"/>
      <c r="K61" s="1"/>
    </row>
    <row r="62" spans="2:13" ht="18.75" x14ac:dyDescent="0.3">
      <c r="B62" s="1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"/>
      <c r="C63" s="1"/>
      <c r="D63" s="1"/>
      <c r="E63" s="1"/>
      <c r="F63" s="1"/>
      <c r="G63" s="1"/>
      <c r="H63" s="1"/>
      <c r="I63" s="1"/>
      <c r="J63" s="13"/>
      <c r="K63" s="1"/>
    </row>
    <row r="64" spans="2:13" ht="18.75" x14ac:dyDescent="0.3">
      <c r="B64" s="1"/>
      <c r="C64" s="1"/>
      <c r="D64" s="1"/>
      <c r="E64" s="1"/>
      <c r="F64" s="1"/>
      <c r="G64" s="1"/>
      <c r="H64" s="1"/>
      <c r="I64" s="1"/>
    </row>
    <row r="65" spans="2:9" ht="18.75" x14ac:dyDescent="0.3">
      <c r="B65" s="1"/>
      <c r="C65" s="1"/>
      <c r="D65" s="1"/>
      <c r="E65" s="1"/>
      <c r="F65" s="1"/>
      <c r="G65" s="1"/>
      <c r="H65" s="1"/>
      <c r="I65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2018-02-28T07:43:50Z</cp:lastPrinted>
  <dcterms:created xsi:type="dcterms:W3CDTF">2015-02-09T15:35:03Z</dcterms:created>
  <dcterms:modified xsi:type="dcterms:W3CDTF">2018-03-29T13:27:59Z</dcterms:modified>
</cp:coreProperties>
</file>