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235"/>
  </bookViews>
  <sheets>
    <sheet name="2018 год" sheetId="5" r:id="rId1"/>
  </sheets>
  <definedNames>
    <definedName name="_xlnm.Print_Titles" localSheetId="0">'2018 год'!$9:$10</definedName>
  </definedNames>
  <calcPr calcId="145621"/>
</workbook>
</file>

<file path=xl/calcChain.xml><?xml version="1.0" encoding="utf-8"?>
<calcChain xmlns="http://schemas.openxmlformats.org/spreadsheetml/2006/main">
  <c r="M8" i="5" l="1"/>
  <c r="M7" i="5"/>
  <c r="I27" i="5"/>
  <c r="G27" i="5"/>
  <c r="E27" i="5"/>
  <c r="E20" i="5"/>
  <c r="H40" i="5" l="1"/>
  <c r="J43" i="5"/>
  <c r="F40" i="5"/>
  <c r="K43" i="5"/>
  <c r="L8" i="5" l="1"/>
  <c r="L7" i="5"/>
  <c r="K8" i="5"/>
  <c r="K7" i="5"/>
  <c r="K5" i="5"/>
  <c r="J8" i="5"/>
  <c r="J7" i="5"/>
  <c r="G8" i="5"/>
  <c r="G7" i="5"/>
  <c r="D40" i="5" l="1"/>
  <c r="L43" i="5"/>
  <c r="H27" i="5"/>
  <c r="F27" i="5"/>
  <c r="D27" i="5"/>
  <c r="J26" i="5" l="1"/>
  <c r="J25" i="5"/>
  <c r="F22" i="5"/>
  <c r="L56" i="5" l="1"/>
  <c r="K56" i="5"/>
  <c r="J56" i="5"/>
  <c r="L55" i="5"/>
  <c r="K55" i="5"/>
  <c r="J55" i="5"/>
  <c r="H54" i="5"/>
  <c r="F54" i="5"/>
  <c r="D54" i="5"/>
  <c r="L53" i="5"/>
  <c r="K53" i="5"/>
  <c r="J53" i="5"/>
  <c r="L52" i="5"/>
  <c r="K52" i="5"/>
  <c r="J52" i="5"/>
  <c r="L51" i="5"/>
  <c r="K51" i="5"/>
  <c r="J51" i="5"/>
  <c r="L50" i="5"/>
  <c r="K50" i="5"/>
  <c r="J50" i="5"/>
  <c r="H49" i="5"/>
  <c r="F49" i="5"/>
  <c r="D49" i="5"/>
  <c r="L48" i="5"/>
  <c r="K48" i="5"/>
  <c r="J48" i="5"/>
  <c r="L47" i="5"/>
  <c r="K47" i="5"/>
  <c r="J47" i="5"/>
  <c r="H46" i="5"/>
  <c r="F46" i="5"/>
  <c r="D46" i="5"/>
  <c r="L45" i="5"/>
  <c r="K45" i="5"/>
  <c r="J45" i="5"/>
  <c r="L44" i="5"/>
  <c r="K44" i="5"/>
  <c r="J44" i="5"/>
  <c r="L42" i="5"/>
  <c r="K42" i="5"/>
  <c r="J42" i="5"/>
  <c r="L41" i="5"/>
  <c r="K41" i="5"/>
  <c r="J41" i="5"/>
  <c r="L39" i="5"/>
  <c r="K39" i="5"/>
  <c r="I38" i="5"/>
  <c r="H38" i="5"/>
  <c r="F38" i="5"/>
  <c r="D38" i="5"/>
  <c r="L37" i="5"/>
  <c r="K37" i="5"/>
  <c r="J37" i="5"/>
  <c r="L36" i="5"/>
  <c r="K36" i="5"/>
  <c r="J36" i="5"/>
  <c r="L35" i="5"/>
  <c r="K35" i="5"/>
  <c r="J35" i="5"/>
  <c r="H34" i="5"/>
  <c r="F34" i="5"/>
  <c r="D34" i="5"/>
  <c r="L33" i="5"/>
  <c r="K33" i="5"/>
  <c r="J33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L26" i="5"/>
  <c r="K26" i="5"/>
  <c r="L25" i="5"/>
  <c r="K25" i="5"/>
  <c r="L24" i="5"/>
  <c r="K24" i="5"/>
  <c r="J24" i="5"/>
  <c r="L23" i="5"/>
  <c r="K23" i="5"/>
  <c r="H22" i="5"/>
  <c r="D22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D5" i="5"/>
  <c r="J5" i="5" l="1"/>
  <c r="I8" i="5"/>
  <c r="I7" i="5"/>
  <c r="E8" i="5"/>
  <c r="E7" i="5"/>
  <c r="E5" i="5" s="1"/>
  <c r="F57" i="5"/>
  <c r="G40" i="5" s="1"/>
  <c r="H57" i="5"/>
  <c r="L54" i="5"/>
  <c r="L38" i="5"/>
  <c r="K38" i="5"/>
  <c r="J54" i="5"/>
  <c r="K20" i="5"/>
  <c r="L5" i="5"/>
  <c r="I5" i="5"/>
  <c r="K11" i="5"/>
  <c r="L49" i="5"/>
  <c r="D57" i="5"/>
  <c r="L40" i="5"/>
  <c r="L27" i="5"/>
  <c r="L20" i="5"/>
  <c r="J22" i="5"/>
  <c r="J11" i="5"/>
  <c r="K22" i="5"/>
  <c r="K34" i="5"/>
  <c r="K46" i="5"/>
  <c r="J49" i="5"/>
  <c r="L22" i="5"/>
  <c r="J27" i="5"/>
  <c r="L34" i="5"/>
  <c r="J40" i="5"/>
  <c r="L46" i="5"/>
  <c r="K49" i="5"/>
  <c r="L11" i="5"/>
  <c r="J20" i="5"/>
  <c r="K27" i="5"/>
  <c r="K40" i="5"/>
  <c r="K54" i="5"/>
  <c r="J34" i="5"/>
  <c r="J46" i="5"/>
  <c r="M5" i="5" l="1"/>
  <c r="I46" i="5"/>
  <c r="K57" i="5"/>
  <c r="L57" i="5"/>
  <c r="E46" i="5"/>
  <c r="E22" i="5"/>
  <c r="E49" i="5"/>
  <c r="E54" i="5"/>
  <c r="E34" i="5"/>
  <c r="E40" i="5"/>
  <c r="I22" i="5"/>
  <c r="I20" i="5"/>
  <c r="I40" i="5"/>
  <c r="I34" i="5"/>
  <c r="I54" i="5"/>
  <c r="I49" i="5"/>
  <c r="I11" i="5"/>
  <c r="E11" i="5"/>
  <c r="G20" i="5"/>
  <c r="G49" i="5"/>
  <c r="G46" i="5"/>
  <c r="G54" i="5"/>
  <c r="J57" i="5"/>
  <c r="G34" i="5"/>
  <c r="G11" i="5"/>
  <c r="G22" i="5"/>
  <c r="G38" i="5"/>
  <c r="G5" i="5"/>
  <c r="I57" i="5" l="1"/>
  <c r="G57" i="5"/>
  <c r="E57" i="5"/>
  <c r="M46" i="5"/>
  <c r="M22" i="5"/>
  <c r="M27" i="5"/>
  <c r="M40" i="5"/>
  <c r="M20" i="5"/>
  <c r="M34" i="5"/>
  <c r="M54" i="5"/>
  <c r="M49" i="5"/>
  <c r="M11" i="5"/>
  <c r="M57" i="5" l="1"/>
</calcChain>
</file>

<file path=xl/sharedStrings.xml><?xml version="1.0" encoding="utf-8"?>
<sst xmlns="http://schemas.openxmlformats.org/spreadsheetml/2006/main" count="143" uniqueCount="129">
  <si>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</si>
  <si>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</si>
  <si>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</si>
  <si>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</si>
  <si>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</si>
  <si>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</si>
  <si>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</si>
  <si>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</si>
  <si>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</si>
  <si>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</si>
  <si>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</si>
  <si>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</si>
  <si>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</si>
  <si>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</si>
  <si>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</si>
  <si>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</si>
  <si>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</si>
  <si>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</si>
  <si>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</si>
  <si>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</si>
  <si>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</si>
  <si>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</si>
  <si>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</si>
  <si>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</si>
  <si>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</si>
  <si>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</si>
  <si>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</si>
  <si>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</si>
  <si>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</si>
  <si>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</si>
  <si>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</si>
  <si>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</si>
  <si>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</si>
  <si>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</si>
  <si>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</si>
  <si>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</si>
  <si>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</si>
  <si>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</si>
  <si>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</si>
  <si>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</si>
  <si>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</si>
  <si>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</si>
  <si>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</si>
  <si>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</si>
  <si>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</si>
  <si>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</si>
  <si>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</si>
  <si>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</si>
  <si>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</si>
  <si>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</si>
  <si>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03 02</t>
  </si>
  <si>
    <t>Органы внутренних дел</t>
  </si>
  <si>
    <t>Защита населения и территории от последствий ЧС</t>
  </si>
  <si>
    <t>Обеспечение пожарной безопасности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</si>
  <si>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</si>
  <si>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</si>
  <si>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</si>
  <si>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</si>
  <si>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</si>
  <si>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</si>
  <si>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</si>
  <si>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</si>
  <si>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</si>
  <si>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</si>
  <si>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</si>
  <si>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</si>
  <si>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</si>
  <si>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</si>
  <si>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Общеэкономические вопросы</t>
  </si>
  <si>
    <t>04 01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</si>
  <si>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</si>
  <si>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</si>
  <si>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</si>
  <si>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</si>
  <si>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</si>
  <si>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</si>
  <si>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</si>
  <si>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</si>
  <si>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</si>
  <si>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</si>
  <si>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</si>
  <si>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</si>
  <si>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</si>
  <si>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</si>
  <si>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</si>
  <si>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</si>
  <si>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</si>
  <si>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</si>
  <si>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</si>
  <si>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06 02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</si>
  <si>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</si>
  <si>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</si>
  <si>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</si>
  <si>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</si>
  <si>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</si>
  <si>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</si>
  <si>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</si>
  <si>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</si>
  <si>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</si>
  <si>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</si>
  <si>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</si>
  <si>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</si>
  <si>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</si>
  <si>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</si>
  <si>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</si>
  <si>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0</t>
  </si>
  <si>
    <t>план,  тыс.руб.</t>
  </si>
  <si>
    <t>откл.факт.          от плана тыс.руб.</t>
  </si>
  <si>
    <t>план,                   тыс.руб.</t>
  </si>
  <si>
    <t>факт.исп.1 кв.2017г.</t>
  </si>
  <si>
    <t>Дополнительное образование детей</t>
  </si>
  <si>
    <t>07 03</t>
  </si>
  <si>
    <t>АНАЛИЗ  КОНСОЛИДИРОВАННОГО БЮДЖЕТА  РАЙОНА за 1 квартал 2018 года</t>
  </si>
  <si>
    <t>2018 год</t>
  </si>
  <si>
    <t>факт.исп.1 кв. 2018г.</t>
  </si>
  <si>
    <t>1003,4</t>
  </si>
  <si>
    <t>50,5</t>
  </si>
  <si>
    <t>4632,1</t>
  </si>
  <si>
    <t>938,9</t>
  </si>
  <si>
    <t>814,4</t>
  </si>
  <si>
    <t>178,4</t>
  </si>
  <si>
    <t>409,3</t>
  </si>
  <si>
    <t>0,7</t>
  </si>
  <si>
    <t xml:space="preserve"> % исп.2018г.               </t>
  </si>
  <si>
    <t>откл факт.2018г.от факт.2017г.</t>
  </si>
  <si>
    <t>факт.исп. 1 кв.2017г.</t>
  </si>
  <si>
    <t>факт.исп.1 кв.2018г.</t>
  </si>
  <si>
    <t xml:space="preserve"> % исп.за 2018г.               </t>
  </si>
  <si>
    <t>откл факт.за 2018г.от факт.за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</si>
</sst>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D63" sqref="D63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9.42578125" customWidth="1"/>
    <col min="6" max="6" width="13.42578125" customWidth="1"/>
    <col min="7" max="7" width="11.28515625" customWidth="1"/>
    <col min="8" max="8" width="12.85546875" customWidth="1"/>
    <col min="9" max="9" width="9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52" t="s">
        <v>112</v>
      </c>
      <c r="C2" s="52"/>
      <c r="D2" s="52"/>
      <c r="E2" s="52"/>
      <c r="F2" s="52"/>
      <c r="G2" s="52"/>
      <c r="H2" s="52"/>
      <c r="I2" s="52"/>
      <c r="J2" s="52"/>
      <c r="K2" s="52"/>
    </row>
    <row r="3" spans="1:15" ht="30" customHeight="1" x14ac:dyDescent="0.3">
      <c r="B3" s="53" t="s">
        <v>97</v>
      </c>
      <c r="C3" s="19"/>
      <c r="D3" s="54" t="s">
        <v>109</v>
      </c>
      <c r="E3" s="55"/>
      <c r="F3" s="56" t="s">
        <v>113</v>
      </c>
      <c r="G3" s="56"/>
      <c r="H3" s="56" t="s">
        <v>114</v>
      </c>
      <c r="I3" s="56"/>
      <c r="J3" s="57" t="s">
        <v>123</v>
      </c>
      <c r="K3" s="57" t="s">
        <v>107</v>
      </c>
      <c r="L3" s="59" t="s">
        <v>124</v>
      </c>
      <c r="M3" s="60"/>
    </row>
    <row r="4" spans="1:15" ht="32.25" customHeight="1" x14ac:dyDescent="0.3">
      <c r="B4" s="53"/>
      <c r="C4" s="19"/>
      <c r="D4" s="29" t="s">
        <v>104</v>
      </c>
      <c r="E4" s="29" t="s">
        <v>85</v>
      </c>
      <c r="F4" s="29" t="s">
        <v>106</v>
      </c>
      <c r="G4" s="29" t="s">
        <v>85</v>
      </c>
      <c r="H4" s="30" t="s">
        <v>83</v>
      </c>
      <c r="I4" s="30" t="s">
        <v>84</v>
      </c>
      <c r="J4" s="58"/>
      <c r="K4" s="58"/>
      <c r="L4" s="18" t="s">
        <v>90</v>
      </c>
      <c r="M4" s="18" t="s">
        <v>91</v>
      </c>
    </row>
    <row r="5" spans="1:15" ht="23.25" customHeight="1" x14ac:dyDescent="0.3">
      <c r="B5" s="20" t="s">
        <v>92</v>
      </c>
      <c r="C5" s="19"/>
      <c r="D5" s="45">
        <f>D7+D8</f>
        <v>73799.899999999994</v>
      </c>
      <c r="E5" s="45">
        <f>E7+E8</f>
        <v>100</v>
      </c>
      <c r="F5" s="15">
        <f t="shared" ref="F5:M5" si="0">F7+F8</f>
        <v>294692.09999999998</v>
      </c>
      <c r="G5" s="45">
        <f t="shared" si="0"/>
        <v>100</v>
      </c>
      <c r="H5" s="15">
        <f t="shared" si="0"/>
        <v>62124.600000000006</v>
      </c>
      <c r="I5" s="15">
        <f t="shared" si="0"/>
        <v>100</v>
      </c>
      <c r="J5" s="15">
        <f>H5/F5*100</f>
        <v>21.08118948556816</v>
      </c>
      <c r="K5" s="15">
        <f t="shared" si="0"/>
        <v>-232567.5</v>
      </c>
      <c r="L5" s="15">
        <f t="shared" si="0"/>
        <v>-11675.299999999996</v>
      </c>
      <c r="M5" s="45">
        <f t="shared" si="0"/>
        <v>-1.4210854715202004E-14</v>
      </c>
      <c r="N5" s="21"/>
      <c r="O5" s="21"/>
    </row>
    <row r="6" spans="1:15" ht="16.5" customHeight="1" x14ac:dyDescent="0.3">
      <c r="B6" s="43" t="s">
        <v>93</v>
      </c>
      <c r="C6" s="19"/>
      <c r="D6" s="45"/>
      <c r="E6" s="45"/>
      <c r="F6" s="15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96</v>
      </c>
      <c r="B7" s="44" t="s">
        <v>94</v>
      </c>
      <c r="C7" s="19"/>
      <c r="D7" s="45">
        <v>31798.799999999999</v>
      </c>
      <c r="E7" s="45">
        <f>D7/D5*100</f>
        <v>43.08786326268735</v>
      </c>
      <c r="F7" s="15">
        <v>100596.8</v>
      </c>
      <c r="G7" s="45">
        <f>F7/F5*100</f>
        <v>34.136239145874633</v>
      </c>
      <c r="H7" s="15">
        <v>24248.2</v>
      </c>
      <c r="I7" s="45">
        <f>H7/H5*100</f>
        <v>39.031559156920117</v>
      </c>
      <c r="J7" s="15">
        <f>H7/F7*100</f>
        <v>24.104345267443893</v>
      </c>
      <c r="K7" s="15">
        <f>H7-F7</f>
        <v>-76348.600000000006</v>
      </c>
      <c r="L7" s="15">
        <f>H7-D7</f>
        <v>-7550.5999999999985</v>
      </c>
      <c r="M7" s="45">
        <f>I7-E7</f>
        <v>-4.0563041057672322</v>
      </c>
      <c r="N7" s="21"/>
      <c r="O7" s="21"/>
    </row>
    <row r="8" spans="1:15" ht="21" customHeight="1" x14ac:dyDescent="0.3">
      <c r="B8" s="44" t="s">
        <v>95</v>
      </c>
      <c r="C8" s="19"/>
      <c r="D8" s="45">
        <v>42001.1</v>
      </c>
      <c r="E8" s="45">
        <f>D8/D5*100</f>
        <v>56.912136737312657</v>
      </c>
      <c r="F8" s="15">
        <v>194095.3</v>
      </c>
      <c r="G8" s="45">
        <f>F8/F5*100</f>
        <v>65.863760854125374</v>
      </c>
      <c r="H8" s="15">
        <v>37876.400000000001</v>
      </c>
      <c r="I8" s="45">
        <f>H8/H5*100</f>
        <v>60.968440843079875</v>
      </c>
      <c r="J8" s="15">
        <f>H8/F8*100</f>
        <v>19.514331361964977</v>
      </c>
      <c r="K8" s="15">
        <f>H8-F8</f>
        <v>-156218.9</v>
      </c>
      <c r="L8" s="15">
        <f>H8-D8</f>
        <v>-4124.6999999999971</v>
      </c>
      <c r="M8" s="45">
        <f>I8-E8</f>
        <v>4.056304105767218</v>
      </c>
      <c r="N8" s="21"/>
      <c r="O8" s="21"/>
    </row>
    <row r="9" spans="1:15" ht="36" customHeight="1" x14ac:dyDescent="0.25">
      <c r="B9" s="61" t="s">
        <v>98</v>
      </c>
      <c r="C9" s="62" t="s">
        <v>1</v>
      </c>
      <c r="D9" s="54" t="s">
        <v>125</v>
      </c>
      <c r="E9" s="55"/>
      <c r="F9" s="56" t="s">
        <v>113</v>
      </c>
      <c r="G9" s="56"/>
      <c r="H9" s="56" t="s">
        <v>126</v>
      </c>
      <c r="I9" s="56"/>
      <c r="J9" s="57" t="s">
        <v>127</v>
      </c>
      <c r="K9" s="57" t="s">
        <v>107</v>
      </c>
      <c r="L9" s="59" t="s">
        <v>128</v>
      </c>
      <c r="M9" s="60"/>
    </row>
    <row r="10" spans="1:15" ht="38.25" customHeight="1" x14ac:dyDescent="0.25">
      <c r="B10" s="61"/>
      <c r="C10" s="63"/>
      <c r="D10" s="29" t="s">
        <v>99</v>
      </c>
      <c r="E10" s="29" t="s">
        <v>85</v>
      </c>
      <c r="F10" s="29" t="s">
        <v>108</v>
      </c>
      <c r="G10" s="29" t="s">
        <v>85</v>
      </c>
      <c r="H10" s="32" t="s">
        <v>83</v>
      </c>
      <c r="I10" s="32" t="s">
        <v>84</v>
      </c>
      <c r="J10" s="58"/>
      <c r="K10" s="58"/>
      <c r="L10" s="18" t="s">
        <v>90</v>
      </c>
      <c r="M10" s="18" t="s">
        <v>91</v>
      </c>
    </row>
    <row r="11" spans="1:15" ht="24.75" customHeight="1" x14ac:dyDescent="0.3">
      <c r="B11" s="6" t="s">
        <v>0</v>
      </c>
      <c r="C11" s="2" t="s">
        <v>2</v>
      </c>
      <c r="D11" s="15">
        <f>D12+D13+D14+D15+D16+D17+D18+D19</f>
        <v>7439.2999999999993</v>
      </c>
      <c r="E11" s="35">
        <f>D11/D57*100</f>
        <v>14.147055747306764</v>
      </c>
      <c r="F11" s="3">
        <f t="shared" ref="F11:H11" si="1">F12+F13+F14+F15+F16+F17+F18+F19</f>
        <v>39918.020000000004</v>
      </c>
      <c r="G11" s="33">
        <f>F11/F57*100</f>
        <v>13.371302301485436</v>
      </c>
      <c r="H11" s="3">
        <f t="shared" si="1"/>
        <v>8145.2999999999993</v>
      </c>
      <c r="I11" s="33">
        <f>H11/H57*100</f>
        <v>14.493829005807996</v>
      </c>
      <c r="J11" s="10">
        <f>H11/F11*100</f>
        <v>20.405070191357183</v>
      </c>
      <c r="K11" s="3">
        <f t="shared" ref="K11:K43" si="2">H11-F11</f>
        <v>-31772.720000000005</v>
      </c>
      <c r="L11" s="3">
        <f t="shared" ref="L11:L30" si="3">H11-D11</f>
        <v>706</v>
      </c>
      <c r="M11" s="37">
        <f t="shared" ref="M11:M27" si="4">I11-E11</f>
        <v>0.34677325850123175</v>
      </c>
    </row>
    <row r="12" spans="1:15" ht="57.75" customHeight="1" x14ac:dyDescent="0.3">
      <c r="B12" s="9" t="s">
        <v>54</v>
      </c>
      <c r="C12" s="4" t="s">
        <v>3</v>
      </c>
      <c r="D12" s="16" t="s">
        <v>115</v>
      </c>
      <c r="E12" s="36"/>
      <c r="F12" s="5">
        <v>4828.5</v>
      </c>
      <c r="G12" s="34"/>
      <c r="H12" s="5">
        <v>1065.3</v>
      </c>
      <c r="I12" s="34"/>
      <c r="J12" s="11">
        <f>H12/F12*100</f>
        <v>22.062752407579993</v>
      </c>
      <c r="K12" s="5">
        <f t="shared" si="2"/>
        <v>-3763.2</v>
      </c>
      <c r="L12" s="5">
        <f t="shared" si="3"/>
        <v>61.899999999999977</v>
      </c>
      <c r="M12" s="38"/>
    </row>
    <row r="13" spans="1:15" ht="96.75" customHeight="1" x14ac:dyDescent="0.3">
      <c r="B13" s="9" t="s">
        <v>55</v>
      </c>
      <c r="C13" s="4" t="s">
        <v>4</v>
      </c>
      <c r="D13" s="16" t="s">
        <v>116</v>
      </c>
      <c r="E13" s="36"/>
      <c r="F13" s="5">
        <v>554.4</v>
      </c>
      <c r="G13" s="34"/>
      <c r="H13" s="5">
        <v>51.4</v>
      </c>
      <c r="I13" s="34"/>
      <c r="J13" s="11">
        <f>H13/F13*100</f>
        <v>9.2712842712842711</v>
      </c>
      <c r="K13" s="5">
        <f t="shared" si="2"/>
        <v>-503</v>
      </c>
      <c r="L13" s="5">
        <f t="shared" si="3"/>
        <v>0.89999999999999858</v>
      </c>
      <c r="M13" s="38"/>
    </row>
    <row r="14" spans="1:15" ht="40.5" customHeight="1" x14ac:dyDescent="0.3">
      <c r="B14" s="9" t="s">
        <v>56</v>
      </c>
      <c r="C14" s="4" t="s">
        <v>5</v>
      </c>
      <c r="D14" s="16" t="s">
        <v>117</v>
      </c>
      <c r="E14" s="36"/>
      <c r="F14" s="5">
        <v>23997.32</v>
      </c>
      <c r="G14" s="34"/>
      <c r="H14" s="5">
        <v>4919.5</v>
      </c>
      <c r="I14" s="34"/>
      <c r="J14" s="11">
        <f>H14/F14*100</f>
        <v>20.500205856320623</v>
      </c>
      <c r="K14" s="5">
        <f t="shared" si="2"/>
        <v>-19077.82</v>
      </c>
      <c r="L14" s="5">
        <f t="shared" si="3"/>
        <v>287.39999999999964</v>
      </c>
      <c r="M14" s="38"/>
    </row>
    <row r="15" spans="1:15" ht="18.75" x14ac:dyDescent="0.3">
      <c r="B15" s="9" t="s">
        <v>57</v>
      </c>
      <c r="C15" s="4" t="s">
        <v>6</v>
      </c>
      <c r="D15" s="16" t="s">
        <v>105</v>
      </c>
      <c r="E15" s="36"/>
      <c r="F15" s="5">
        <v>19.7</v>
      </c>
      <c r="G15" s="34"/>
      <c r="H15" s="5">
        <v>0</v>
      </c>
      <c r="I15" s="34"/>
      <c r="J15" s="11">
        <v>0</v>
      </c>
      <c r="K15" s="5">
        <f t="shared" si="2"/>
        <v>-19.7</v>
      </c>
      <c r="L15" s="5">
        <f t="shared" si="3"/>
        <v>0</v>
      </c>
      <c r="M15" s="38"/>
    </row>
    <row r="16" spans="1:15" ht="99.75" customHeight="1" x14ac:dyDescent="0.3">
      <c r="B16" s="9" t="s">
        <v>58</v>
      </c>
      <c r="C16" s="4" t="s">
        <v>7</v>
      </c>
      <c r="D16" s="16" t="s">
        <v>118</v>
      </c>
      <c r="E16" s="36"/>
      <c r="F16" s="5">
        <v>4604.2</v>
      </c>
      <c r="G16" s="34"/>
      <c r="H16" s="5">
        <v>1069.2</v>
      </c>
      <c r="I16" s="34"/>
      <c r="J16" s="11">
        <f>H16/F16*100</f>
        <v>23.222275313843884</v>
      </c>
      <c r="K16" s="5">
        <f t="shared" si="2"/>
        <v>-3535</v>
      </c>
      <c r="L16" s="5">
        <f t="shared" si="3"/>
        <v>130.30000000000007</v>
      </c>
      <c r="M16" s="38"/>
    </row>
    <row r="17" spans="2:13" ht="37.5" x14ac:dyDescent="0.3">
      <c r="B17" s="9" t="s">
        <v>59</v>
      </c>
      <c r="C17" s="4" t="s">
        <v>8</v>
      </c>
      <c r="D17" s="16" t="s">
        <v>105</v>
      </c>
      <c r="E17" s="36"/>
      <c r="F17" s="5">
        <v>0</v>
      </c>
      <c r="G17" s="34"/>
      <c r="H17" s="5">
        <v>0</v>
      </c>
      <c r="I17" s="34"/>
      <c r="J17" s="11">
        <v>0</v>
      </c>
      <c r="K17" s="5">
        <f t="shared" si="2"/>
        <v>0</v>
      </c>
      <c r="L17" s="5">
        <f t="shared" si="3"/>
        <v>0</v>
      </c>
      <c r="M17" s="38"/>
    </row>
    <row r="18" spans="2:13" ht="20.25" customHeight="1" x14ac:dyDescent="0.3">
      <c r="B18" s="9" t="s">
        <v>60</v>
      </c>
      <c r="C18" s="4" t="s">
        <v>9</v>
      </c>
      <c r="D18" s="16" t="s">
        <v>105</v>
      </c>
      <c r="E18" s="36"/>
      <c r="F18" s="5">
        <v>323</v>
      </c>
      <c r="G18" s="34"/>
      <c r="H18" s="5">
        <v>0</v>
      </c>
      <c r="I18" s="34"/>
      <c r="J18" s="11">
        <f>H18/F18*100</f>
        <v>0</v>
      </c>
      <c r="K18" s="5">
        <f t="shared" si="2"/>
        <v>-323</v>
      </c>
      <c r="L18" s="5">
        <f t="shared" si="3"/>
        <v>0</v>
      </c>
      <c r="M18" s="38"/>
    </row>
    <row r="19" spans="2:13" ht="37.5" x14ac:dyDescent="0.3">
      <c r="B19" s="9" t="s">
        <v>61</v>
      </c>
      <c r="C19" s="4" t="s">
        <v>10</v>
      </c>
      <c r="D19" s="16" t="s">
        <v>119</v>
      </c>
      <c r="E19" s="36"/>
      <c r="F19" s="5">
        <v>5590.9</v>
      </c>
      <c r="G19" s="34"/>
      <c r="H19" s="5">
        <v>1039.9000000000001</v>
      </c>
      <c r="I19" s="34"/>
      <c r="J19" s="11">
        <f>H19/F19*100</f>
        <v>18.599867642061209</v>
      </c>
      <c r="K19" s="5">
        <f t="shared" si="2"/>
        <v>-4551</v>
      </c>
      <c r="L19" s="5">
        <f t="shared" si="3"/>
        <v>225.50000000000011</v>
      </c>
      <c r="M19" s="38"/>
    </row>
    <row r="20" spans="2:13" ht="18.75" x14ac:dyDescent="0.3">
      <c r="B20" s="6" t="s">
        <v>11</v>
      </c>
      <c r="C20" s="2" t="s">
        <v>12</v>
      </c>
      <c r="D20" s="15" t="str">
        <f>D21</f>
        <v>178,4</v>
      </c>
      <c r="E20" s="35">
        <f>D20/D57*100</f>
        <v>0.33925701952059023</v>
      </c>
      <c r="F20" s="3">
        <f>F21</f>
        <v>1088</v>
      </c>
      <c r="G20" s="33">
        <f>F20/F57*100</f>
        <v>0.364446355405808</v>
      </c>
      <c r="H20" s="3">
        <f>H21</f>
        <v>220.1</v>
      </c>
      <c r="I20" s="33">
        <f>H20/H57*100</f>
        <v>0.39164816080173104</v>
      </c>
      <c r="J20" s="10">
        <f>H20/F20*100</f>
        <v>20.229779411764707</v>
      </c>
      <c r="K20" s="3">
        <f t="shared" si="2"/>
        <v>-867.9</v>
      </c>
      <c r="L20" s="3">
        <f t="shared" si="3"/>
        <v>41.699999999999989</v>
      </c>
      <c r="M20" s="37">
        <f t="shared" si="4"/>
        <v>5.2391141281140807E-2</v>
      </c>
    </row>
    <row r="21" spans="2:13" ht="37.5" x14ac:dyDescent="0.3">
      <c r="B21" s="9" t="s">
        <v>62</v>
      </c>
      <c r="C21" s="4" t="s">
        <v>13</v>
      </c>
      <c r="D21" s="16" t="s">
        <v>120</v>
      </c>
      <c r="E21" s="36"/>
      <c r="F21" s="5">
        <v>1088</v>
      </c>
      <c r="G21" s="34"/>
      <c r="H21" s="5">
        <v>220.1</v>
      </c>
      <c r="I21" s="34"/>
      <c r="J21" s="11">
        <f>H21/F21*100</f>
        <v>20.229779411764707</v>
      </c>
      <c r="K21" s="5">
        <f t="shared" si="2"/>
        <v>-867.9</v>
      </c>
      <c r="L21" s="5">
        <f t="shared" si="3"/>
        <v>41.699999999999989</v>
      </c>
      <c r="M21" s="38"/>
    </row>
    <row r="22" spans="2:13" ht="36.75" customHeight="1" x14ac:dyDescent="0.3">
      <c r="B22" s="6" t="s">
        <v>14</v>
      </c>
      <c r="C22" s="2" t="s">
        <v>15</v>
      </c>
      <c r="D22" s="15">
        <f>D23+D24+D25+D26</f>
        <v>410</v>
      </c>
      <c r="E22" s="35">
        <f>D22/D57*100</f>
        <v>0.77968261212691703</v>
      </c>
      <c r="F22" s="3">
        <f>F23+F24+F25+F26</f>
        <v>2561.1000000000004</v>
      </c>
      <c r="G22" s="33">
        <f>F22/F57*100</f>
        <v>0.85788930223328586</v>
      </c>
      <c r="H22" s="3">
        <f>H23+H24+H25+H26</f>
        <v>395.6</v>
      </c>
      <c r="I22" s="33">
        <f>H22/H57*100</f>
        <v>0.70393463159093506</v>
      </c>
      <c r="J22" s="10">
        <f>H22/F22*100</f>
        <v>15.446487837257427</v>
      </c>
      <c r="K22" s="3">
        <f t="shared" si="2"/>
        <v>-2165.5000000000005</v>
      </c>
      <c r="L22" s="3">
        <f t="shared" si="3"/>
        <v>-14.399999999999977</v>
      </c>
      <c r="M22" s="37">
        <f t="shared" si="4"/>
        <v>-7.5747980535981974E-2</v>
      </c>
    </row>
    <row r="23" spans="2:13" ht="22.5" customHeight="1" x14ac:dyDescent="0.3">
      <c r="B23" s="9" t="s">
        <v>51</v>
      </c>
      <c r="C23" s="4" t="s">
        <v>50</v>
      </c>
      <c r="D23" s="16" t="s">
        <v>105</v>
      </c>
      <c r="E23" s="36"/>
      <c r="F23" s="5">
        <v>0</v>
      </c>
      <c r="G23" s="34"/>
      <c r="H23" s="5">
        <v>0</v>
      </c>
      <c r="I23" s="34"/>
      <c r="J23" s="11">
        <v>0</v>
      </c>
      <c r="K23" s="5">
        <f t="shared" si="2"/>
        <v>0</v>
      </c>
      <c r="L23" s="5">
        <f t="shared" si="3"/>
        <v>0</v>
      </c>
      <c r="M23" s="38"/>
    </row>
    <row r="24" spans="2:13" ht="37.5" x14ac:dyDescent="0.3">
      <c r="B24" s="9" t="s">
        <v>52</v>
      </c>
      <c r="C24" s="4" t="s">
        <v>16</v>
      </c>
      <c r="D24" s="16" t="s">
        <v>121</v>
      </c>
      <c r="E24" s="36"/>
      <c r="F24" s="5">
        <v>2493.3000000000002</v>
      </c>
      <c r="G24" s="34"/>
      <c r="H24" s="5">
        <v>395.6</v>
      </c>
      <c r="I24" s="34"/>
      <c r="J24" s="11">
        <f>H24/F24*100</f>
        <v>15.866522279709622</v>
      </c>
      <c r="K24" s="5">
        <f t="shared" si="2"/>
        <v>-2097.7000000000003</v>
      </c>
      <c r="L24" s="5">
        <f t="shared" si="3"/>
        <v>-13.699999999999989</v>
      </c>
      <c r="M24" s="38"/>
    </row>
    <row r="25" spans="2:13" ht="37.5" customHeight="1" x14ac:dyDescent="0.3">
      <c r="B25" s="9" t="s">
        <v>53</v>
      </c>
      <c r="C25" s="4" t="s">
        <v>17</v>
      </c>
      <c r="D25" s="16" t="s">
        <v>122</v>
      </c>
      <c r="E25" s="36"/>
      <c r="F25" s="5">
        <v>12.8</v>
      </c>
      <c r="G25" s="34"/>
      <c r="H25" s="5">
        <v>0</v>
      </c>
      <c r="I25" s="34"/>
      <c r="J25" s="11">
        <f>H25/F25*100</f>
        <v>0</v>
      </c>
      <c r="K25" s="5">
        <f t="shared" si="2"/>
        <v>-12.8</v>
      </c>
      <c r="L25" s="5">
        <f t="shared" si="3"/>
        <v>-0.7</v>
      </c>
      <c r="M25" s="38"/>
    </row>
    <row r="26" spans="2:13" ht="60" customHeight="1" x14ac:dyDescent="0.3">
      <c r="B26" s="9" t="s">
        <v>63</v>
      </c>
      <c r="C26" s="4" t="s">
        <v>18</v>
      </c>
      <c r="D26" s="16" t="s">
        <v>105</v>
      </c>
      <c r="E26" s="36"/>
      <c r="F26" s="5">
        <v>55</v>
      </c>
      <c r="G26" s="34"/>
      <c r="H26" s="5">
        <v>0</v>
      </c>
      <c r="I26" s="34"/>
      <c r="J26" s="11">
        <f>H26/F26*100</f>
        <v>0</v>
      </c>
      <c r="K26" s="5">
        <f t="shared" si="2"/>
        <v>-55</v>
      </c>
      <c r="L26" s="5">
        <f t="shared" si="3"/>
        <v>0</v>
      </c>
      <c r="M26" s="38"/>
    </row>
    <row r="27" spans="2:13" ht="18.75" x14ac:dyDescent="0.3">
      <c r="B27" s="6" t="s">
        <v>19</v>
      </c>
      <c r="C27" s="2" t="s">
        <v>20</v>
      </c>
      <c r="D27" s="15">
        <f>D28+D29+D30+D31+D32+D33</f>
        <v>394.20000000000005</v>
      </c>
      <c r="E27" s="45">
        <f>D27/D57*100</f>
        <v>0.74963630658641633</v>
      </c>
      <c r="F27" s="15">
        <f t="shared" ref="F27:H27" si="5">F28+F29+F30+F31+F32+F33</f>
        <v>34069.600000000006</v>
      </c>
      <c r="G27" s="45">
        <f>F27/F57*100</f>
        <v>11.412262454167021</v>
      </c>
      <c r="H27" s="15">
        <f t="shared" si="5"/>
        <v>1361.1</v>
      </c>
      <c r="I27" s="45">
        <f>H27/H57*100</f>
        <v>2.4219550734540487</v>
      </c>
      <c r="J27" s="10">
        <f>H27/F27*100</f>
        <v>3.9950571770728147</v>
      </c>
      <c r="K27" s="3">
        <f t="shared" si="2"/>
        <v>-32708.500000000007</v>
      </c>
      <c r="L27" s="3">
        <f t="shared" si="3"/>
        <v>966.89999999999986</v>
      </c>
      <c r="M27" s="37">
        <f t="shared" si="4"/>
        <v>1.6723187668676323</v>
      </c>
    </row>
    <row r="28" spans="2:13" ht="20.25" customHeight="1" x14ac:dyDescent="0.3">
      <c r="B28" s="9" t="s">
        <v>68</v>
      </c>
      <c r="C28" s="4" t="s">
        <v>69</v>
      </c>
      <c r="D28" s="14">
        <v>0</v>
      </c>
      <c r="E28" s="36"/>
      <c r="F28" s="5">
        <v>0</v>
      </c>
      <c r="G28" s="34"/>
      <c r="H28" s="5">
        <v>0</v>
      </c>
      <c r="I28" s="34"/>
      <c r="J28" s="11">
        <v>0</v>
      </c>
      <c r="K28" s="5">
        <f t="shared" si="2"/>
        <v>0</v>
      </c>
      <c r="L28" s="5">
        <f t="shared" si="3"/>
        <v>0</v>
      </c>
      <c r="M28" s="38"/>
    </row>
    <row r="29" spans="2:13" ht="40.5" customHeight="1" x14ac:dyDescent="0.3">
      <c r="B29" s="9" t="s">
        <v>64</v>
      </c>
      <c r="C29" s="4" t="s">
        <v>21</v>
      </c>
      <c r="D29" s="14">
        <v>0</v>
      </c>
      <c r="E29" s="36"/>
      <c r="F29" s="5">
        <v>225.1</v>
      </c>
      <c r="G29" s="34"/>
      <c r="H29" s="5">
        <v>0</v>
      </c>
      <c r="I29" s="34"/>
      <c r="J29" s="11">
        <f t="shared" ref="J29:J37" si="6">H29/F29*100</f>
        <v>0</v>
      </c>
      <c r="K29" s="5">
        <f t="shared" si="2"/>
        <v>-225.1</v>
      </c>
      <c r="L29" s="5">
        <f t="shared" si="3"/>
        <v>0</v>
      </c>
      <c r="M29" s="38"/>
    </row>
    <row r="30" spans="2:13" ht="18.75" x14ac:dyDescent="0.3">
      <c r="B30" s="9" t="s">
        <v>65</v>
      </c>
      <c r="C30" s="4" t="s">
        <v>22</v>
      </c>
      <c r="D30" s="14">
        <v>0</v>
      </c>
      <c r="E30" s="36"/>
      <c r="F30" s="5">
        <v>836.3</v>
      </c>
      <c r="G30" s="34"/>
      <c r="H30" s="5">
        <v>100.3</v>
      </c>
      <c r="I30" s="34"/>
      <c r="J30" s="11">
        <f t="shared" si="6"/>
        <v>11.993303838335526</v>
      </c>
      <c r="K30" s="5">
        <f t="shared" si="2"/>
        <v>-736</v>
      </c>
      <c r="L30" s="5">
        <f t="shared" si="3"/>
        <v>100.3</v>
      </c>
      <c r="M30" s="38"/>
    </row>
    <row r="31" spans="2:13" ht="18.75" x14ac:dyDescent="0.3">
      <c r="B31" s="9" t="s">
        <v>100</v>
      </c>
      <c r="C31" s="4" t="s">
        <v>101</v>
      </c>
      <c r="D31" s="14">
        <v>129.5</v>
      </c>
      <c r="E31" s="36"/>
      <c r="F31" s="5">
        <v>945</v>
      </c>
      <c r="G31" s="34"/>
      <c r="H31" s="5">
        <v>305.5</v>
      </c>
      <c r="I31" s="34"/>
      <c r="J31" s="11">
        <f t="shared" si="6"/>
        <v>32.328042328042329</v>
      </c>
      <c r="K31" s="5">
        <f t="shared" si="2"/>
        <v>-639.5</v>
      </c>
      <c r="L31" s="5">
        <f t="shared" ref="L31:L56" si="7">H31-D31</f>
        <v>176</v>
      </c>
      <c r="M31" s="38"/>
    </row>
    <row r="32" spans="2:13" ht="37.5" x14ac:dyDescent="0.3">
      <c r="B32" s="9" t="s">
        <v>66</v>
      </c>
      <c r="C32" s="4" t="s">
        <v>23</v>
      </c>
      <c r="D32" s="14">
        <v>227.1</v>
      </c>
      <c r="E32" s="36"/>
      <c r="F32" s="5">
        <v>31130.9</v>
      </c>
      <c r="G32" s="34"/>
      <c r="H32" s="5">
        <v>923.2</v>
      </c>
      <c r="I32" s="34"/>
      <c r="J32" s="11">
        <f t="shared" si="6"/>
        <v>2.9655422747174027</v>
      </c>
      <c r="K32" s="5">
        <f t="shared" si="2"/>
        <v>-30207.7</v>
      </c>
      <c r="L32" s="5">
        <f t="shared" si="7"/>
        <v>696.1</v>
      </c>
      <c r="M32" s="38"/>
    </row>
    <row r="33" spans="2:13" ht="37.5" x14ac:dyDescent="0.3">
      <c r="B33" s="9" t="s">
        <v>67</v>
      </c>
      <c r="C33" s="4" t="s">
        <v>24</v>
      </c>
      <c r="D33" s="14">
        <v>37.6</v>
      </c>
      <c r="E33" s="36"/>
      <c r="F33" s="5">
        <v>932.3</v>
      </c>
      <c r="G33" s="34"/>
      <c r="H33" s="5">
        <v>32.1</v>
      </c>
      <c r="I33" s="34"/>
      <c r="J33" s="11">
        <f t="shared" si="6"/>
        <v>3.4430977153276845</v>
      </c>
      <c r="K33" s="5">
        <f t="shared" si="2"/>
        <v>-900.19999999999993</v>
      </c>
      <c r="L33" s="5">
        <f t="shared" si="7"/>
        <v>-5.5</v>
      </c>
      <c r="M33" s="38"/>
    </row>
    <row r="34" spans="2:13" ht="37.5" x14ac:dyDescent="0.3">
      <c r="B34" s="6" t="s">
        <v>25</v>
      </c>
      <c r="C34" s="7" t="s">
        <v>26</v>
      </c>
      <c r="D34" s="15">
        <f>D35+D36+D37</f>
        <v>2023.7</v>
      </c>
      <c r="E34" s="35">
        <f>D34/D57*100</f>
        <v>3.8483992735640049</v>
      </c>
      <c r="F34" s="3">
        <f>F35+F36+F37</f>
        <v>21032.800000000003</v>
      </c>
      <c r="G34" s="33">
        <f>F34/F57*100</f>
        <v>7.0453375955691904</v>
      </c>
      <c r="H34" s="3">
        <f>H35+H36+H37</f>
        <v>1204.9000000000001</v>
      </c>
      <c r="I34" s="33">
        <f>H34/H57*100</f>
        <v>2.1440112174012076</v>
      </c>
      <c r="J34" s="10">
        <f t="shared" si="6"/>
        <v>5.7286714084667754</v>
      </c>
      <c r="K34" s="3">
        <f t="shared" si="2"/>
        <v>-19827.900000000001</v>
      </c>
      <c r="L34" s="3">
        <f t="shared" si="7"/>
        <v>-818.8</v>
      </c>
      <c r="M34" s="37">
        <f t="shared" ref="M34:M40" si="8">I34-E34</f>
        <v>-1.7043880561627973</v>
      </c>
    </row>
    <row r="35" spans="2:13" ht="18.75" x14ac:dyDescent="0.3">
      <c r="B35" s="9" t="s">
        <v>70</v>
      </c>
      <c r="C35" s="8" t="s">
        <v>27</v>
      </c>
      <c r="D35" s="14">
        <v>17.8</v>
      </c>
      <c r="E35" s="36"/>
      <c r="F35" s="5">
        <v>104</v>
      </c>
      <c r="G35" s="34"/>
      <c r="H35" s="5">
        <v>16.600000000000001</v>
      </c>
      <c r="I35" s="34"/>
      <c r="J35" s="11">
        <f t="shared" si="6"/>
        <v>15.961538461538463</v>
      </c>
      <c r="K35" s="5">
        <f t="shared" si="2"/>
        <v>-87.4</v>
      </c>
      <c r="L35" s="5">
        <f t="shared" si="7"/>
        <v>-1.1999999999999993</v>
      </c>
      <c r="M35" s="38"/>
    </row>
    <row r="36" spans="2:13" ht="18.75" x14ac:dyDescent="0.3">
      <c r="B36" s="9" t="s">
        <v>71</v>
      </c>
      <c r="C36" s="8" t="s">
        <v>28</v>
      </c>
      <c r="D36" s="14">
        <v>324.60000000000002</v>
      </c>
      <c r="E36" s="36"/>
      <c r="F36" s="5">
        <v>7216.6</v>
      </c>
      <c r="G36" s="34"/>
      <c r="H36" s="5">
        <v>124.4</v>
      </c>
      <c r="I36" s="34"/>
      <c r="J36" s="11">
        <f t="shared" si="6"/>
        <v>1.7238034531496824</v>
      </c>
      <c r="K36" s="5">
        <f t="shared" si="2"/>
        <v>-7092.2000000000007</v>
      </c>
      <c r="L36" s="5">
        <f t="shared" si="7"/>
        <v>-200.20000000000002</v>
      </c>
      <c r="M36" s="38"/>
    </row>
    <row r="37" spans="2:13" ht="18.75" x14ac:dyDescent="0.3">
      <c r="B37" s="9" t="s">
        <v>72</v>
      </c>
      <c r="C37" s="8" t="s">
        <v>29</v>
      </c>
      <c r="D37" s="14">
        <v>1681.3</v>
      </c>
      <c r="E37" s="36"/>
      <c r="F37" s="5">
        <v>13712.2</v>
      </c>
      <c r="G37" s="34"/>
      <c r="H37" s="5">
        <v>1063.9000000000001</v>
      </c>
      <c r="I37" s="34"/>
      <c r="J37" s="11">
        <f t="shared" si="6"/>
        <v>7.7587841484225732</v>
      </c>
      <c r="K37" s="5">
        <f t="shared" si="2"/>
        <v>-12648.300000000001</v>
      </c>
      <c r="L37" s="5">
        <f t="shared" si="7"/>
        <v>-617.39999999999986</v>
      </c>
      <c r="M37" s="38"/>
    </row>
    <row r="38" spans="2:13" ht="18.75" x14ac:dyDescent="0.3">
      <c r="B38" s="6" t="s">
        <v>86</v>
      </c>
      <c r="C38" s="7" t="s">
        <v>87</v>
      </c>
      <c r="D38" s="15">
        <f>D39</f>
        <v>0</v>
      </c>
      <c r="E38" s="35">
        <v>0</v>
      </c>
      <c r="F38" s="3">
        <f>F39</f>
        <v>20</v>
      </c>
      <c r="G38" s="33">
        <f>G39</f>
        <v>0</v>
      </c>
      <c r="H38" s="3">
        <f>H39</f>
        <v>0</v>
      </c>
      <c r="I38" s="33">
        <f>I39</f>
        <v>0</v>
      </c>
      <c r="J38" s="10">
        <v>0</v>
      </c>
      <c r="K38" s="3">
        <f t="shared" si="2"/>
        <v>-20</v>
      </c>
      <c r="L38" s="5">
        <f t="shared" si="7"/>
        <v>0</v>
      </c>
      <c r="M38" s="38"/>
    </row>
    <row r="39" spans="2:13" ht="37.5" x14ac:dyDescent="0.3">
      <c r="B39" s="9" t="s">
        <v>88</v>
      </c>
      <c r="C39" s="8" t="s">
        <v>89</v>
      </c>
      <c r="D39" s="14">
        <v>0</v>
      </c>
      <c r="E39" s="36"/>
      <c r="F39" s="5">
        <v>20</v>
      </c>
      <c r="G39" s="34"/>
      <c r="H39" s="5">
        <v>0</v>
      </c>
      <c r="I39" s="34"/>
      <c r="J39" s="11">
        <v>0</v>
      </c>
      <c r="K39" s="5">
        <f t="shared" si="2"/>
        <v>-20</v>
      </c>
      <c r="L39" s="5">
        <f t="shared" si="7"/>
        <v>0</v>
      </c>
      <c r="M39" s="38"/>
    </row>
    <row r="40" spans="2:13" ht="18.75" x14ac:dyDescent="0.3">
      <c r="B40" s="6" t="s">
        <v>30</v>
      </c>
      <c r="C40" s="7" t="s">
        <v>31</v>
      </c>
      <c r="D40" s="15">
        <f>D41+D42+D43+D44+D45</f>
        <v>34330.700000000004</v>
      </c>
      <c r="E40" s="35">
        <f>D40/D57*100</f>
        <v>65.285487444257456</v>
      </c>
      <c r="F40" s="3">
        <f>F41+F42+F43+F44+F45</f>
        <v>154651.5</v>
      </c>
      <c r="G40" s="33">
        <f>F40/F57*100</f>
        <v>51.803470159045325</v>
      </c>
      <c r="H40" s="3">
        <f>H41+H42+H43+H44+H45</f>
        <v>35587.4</v>
      </c>
      <c r="I40" s="33">
        <f>H40/H57*100</f>
        <v>63.324578635690706</v>
      </c>
      <c r="J40" s="10">
        <f>H40/F40*100</f>
        <v>23.011351328632443</v>
      </c>
      <c r="K40" s="3">
        <f t="shared" si="2"/>
        <v>-119064.1</v>
      </c>
      <c r="L40" s="3">
        <f t="shared" si="7"/>
        <v>1256.6999999999971</v>
      </c>
      <c r="M40" s="37">
        <f t="shared" si="8"/>
        <v>-1.9609088085667494</v>
      </c>
    </row>
    <row r="41" spans="2:13" ht="18.75" x14ac:dyDescent="0.3">
      <c r="B41" s="9" t="s">
        <v>73</v>
      </c>
      <c r="C41" s="8" t="s">
        <v>32</v>
      </c>
      <c r="D41" s="14">
        <v>4507.3999999999996</v>
      </c>
      <c r="E41" s="36"/>
      <c r="F41" s="5">
        <v>22603.200000000001</v>
      </c>
      <c r="G41" s="34"/>
      <c r="H41" s="5">
        <v>4873</v>
      </c>
      <c r="I41" s="34"/>
      <c r="J41" s="11">
        <f>H41/F41*100</f>
        <v>21.558894315849084</v>
      </c>
      <c r="K41" s="5">
        <f t="shared" si="2"/>
        <v>-17730.2</v>
      </c>
      <c r="L41" s="5">
        <f t="shared" si="7"/>
        <v>365.60000000000036</v>
      </c>
      <c r="M41" s="38"/>
    </row>
    <row r="42" spans="2:13" ht="18" customHeight="1" x14ac:dyDescent="0.3">
      <c r="B42" s="9" t="s">
        <v>74</v>
      </c>
      <c r="C42" s="8" t="s">
        <v>33</v>
      </c>
      <c r="D42" s="14">
        <v>24901.599999999999</v>
      </c>
      <c r="E42" s="36"/>
      <c r="F42" s="5">
        <v>106161.1</v>
      </c>
      <c r="G42" s="34"/>
      <c r="H42" s="5">
        <v>25087.9</v>
      </c>
      <c r="I42" s="34"/>
      <c r="J42" s="11">
        <f>H42/F42*100</f>
        <v>23.631914138041147</v>
      </c>
      <c r="K42" s="5">
        <f t="shared" si="2"/>
        <v>-81073.200000000012</v>
      </c>
      <c r="L42" s="5">
        <f t="shared" si="7"/>
        <v>186.30000000000291</v>
      </c>
      <c r="M42" s="38"/>
    </row>
    <row r="43" spans="2:13" ht="40.5" customHeight="1" x14ac:dyDescent="0.3">
      <c r="B43" s="9" t="s">
        <v>110</v>
      </c>
      <c r="C43" s="8" t="s">
        <v>111</v>
      </c>
      <c r="D43" s="14">
        <v>1006.2</v>
      </c>
      <c r="E43" s="36"/>
      <c r="F43" s="5">
        <v>6423.7</v>
      </c>
      <c r="G43" s="34"/>
      <c r="H43" s="5">
        <v>1362.2</v>
      </c>
      <c r="I43" s="34"/>
      <c r="J43" s="11">
        <f>H43/F43*100</f>
        <v>21.205847097467192</v>
      </c>
      <c r="K43" s="5">
        <f t="shared" si="2"/>
        <v>-5061.5</v>
      </c>
      <c r="L43" s="5">
        <f t="shared" si="7"/>
        <v>356</v>
      </c>
      <c r="M43" s="38"/>
    </row>
    <row r="44" spans="2:13" ht="35.25" customHeight="1" x14ac:dyDescent="0.3">
      <c r="B44" s="9" t="s">
        <v>75</v>
      </c>
      <c r="C44" s="8" t="s">
        <v>34</v>
      </c>
      <c r="D44" s="14">
        <v>14.2</v>
      </c>
      <c r="E44" s="36"/>
      <c r="F44" s="5">
        <v>656.2</v>
      </c>
      <c r="G44" s="34"/>
      <c r="H44" s="5">
        <v>11.1</v>
      </c>
      <c r="I44" s="34"/>
      <c r="J44" s="11">
        <f t="shared" ref="J44:J57" si="9">H44/F44*100</f>
        <v>1.6915574519963426</v>
      </c>
      <c r="K44" s="5">
        <f t="shared" ref="K44:K56" si="10">H44-F44</f>
        <v>-645.1</v>
      </c>
      <c r="L44" s="5">
        <f t="shared" si="7"/>
        <v>-3.0999999999999996</v>
      </c>
      <c r="M44" s="38"/>
    </row>
    <row r="45" spans="2:13" ht="37.5" customHeight="1" x14ac:dyDescent="0.3">
      <c r="B45" s="9" t="s">
        <v>76</v>
      </c>
      <c r="C45" s="8" t="s">
        <v>35</v>
      </c>
      <c r="D45" s="14">
        <v>3901.3</v>
      </c>
      <c r="E45" s="36"/>
      <c r="F45" s="5">
        <v>18807.3</v>
      </c>
      <c r="G45" s="34"/>
      <c r="H45" s="5">
        <v>4253.2</v>
      </c>
      <c r="I45" s="34"/>
      <c r="J45" s="11">
        <f t="shared" si="9"/>
        <v>22.614623045306875</v>
      </c>
      <c r="K45" s="5">
        <f t="shared" si="10"/>
        <v>-14554.099999999999</v>
      </c>
      <c r="L45" s="5">
        <f t="shared" si="7"/>
        <v>351.89999999999964</v>
      </c>
      <c r="M45" s="38"/>
    </row>
    <row r="46" spans="2:13" ht="18" customHeight="1" x14ac:dyDescent="0.3">
      <c r="B46" s="6" t="s">
        <v>36</v>
      </c>
      <c r="C46" s="7" t="s">
        <v>37</v>
      </c>
      <c r="D46" s="15">
        <f>D47+D48</f>
        <v>4555.3</v>
      </c>
      <c r="E46" s="35">
        <f>D46/D57*100</f>
        <v>8.6626541537115749</v>
      </c>
      <c r="F46" s="3">
        <f>F47+F48</f>
        <v>25840.5</v>
      </c>
      <c r="G46" s="33">
        <f>F46/F57*100</f>
        <v>8.6557684254262686</v>
      </c>
      <c r="H46" s="3">
        <f>H47+H48</f>
        <v>5672.6</v>
      </c>
      <c r="I46" s="33">
        <f>H46/H57*100</f>
        <v>10.09388167634666</v>
      </c>
      <c r="J46" s="10">
        <f t="shared" si="9"/>
        <v>21.952361602910162</v>
      </c>
      <c r="K46" s="3">
        <f t="shared" si="10"/>
        <v>-20167.900000000001</v>
      </c>
      <c r="L46" s="3">
        <f t="shared" si="7"/>
        <v>1117.3000000000002</v>
      </c>
      <c r="M46" s="37">
        <f t="shared" ref="M46:M54" si="11">I46-E46</f>
        <v>1.4312275226350852</v>
      </c>
    </row>
    <row r="47" spans="2:13" ht="19.5" customHeight="1" x14ac:dyDescent="0.3">
      <c r="B47" s="9" t="s">
        <v>77</v>
      </c>
      <c r="C47" s="8" t="s">
        <v>38</v>
      </c>
      <c r="D47" s="14">
        <v>4291.6000000000004</v>
      </c>
      <c r="E47" s="36"/>
      <c r="F47" s="5">
        <v>21460.799999999999</v>
      </c>
      <c r="G47" s="34"/>
      <c r="H47" s="5">
        <v>4436.3</v>
      </c>
      <c r="I47" s="34"/>
      <c r="J47" s="11">
        <f t="shared" si="9"/>
        <v>20.671643181987626</v>
      </c>
      <c r="K47" s="5">
        <f t="shared" si="10"/>
        <v>-17024.5</v>
      </c>
      <c r="L47" s="5">
        <f t="shared" si="7"/>
        <v>144.69999999999982</v>
      </c>
      <c r="M47" s="38"/>
    </row>
    <row r="48" spans="2:13" ht="39" customHeight="1" x14ac:dyDescent="0.3">
      <c r="B48" s="9" t="s">
        <v>78</v>
      </c>
      <c r="C48" s="8" t="s">
        <v>39</v>
      </c>
      <c r="D48" s="14">
        <v>263.7</v>
      </c>
      <c r="E48" s="36"/>
      <c r="F48" s="5">
        <v>4379.7</v>
      </c>
      <c r="G48" s="34"/>
      <c r="H48" s="5">
        <v>1236.3</v>
      </c>
      <c r="I48" s="34"/>
      <c r="J48" s="11">
        <f t="shared" si="9"/>
        <v>28.227960819234195</v>
      </c>
      <c r="K48" s="5">
        <f t="shared" si="10"/>
        <v>-3143.3999999999996</v>
      </c>
      <c r="L48" s="5">
        <f t="shared" si="7"/>
        <v>972.59999999999991</v>
      </c>
      <c r="M48" s="38"/>
    </row>
    <row r="49" spans="2:13" ht="18.75" x14ac:dyDescent="0.3">
      <c r="B49" s="6" t="s">
        <v>40</v>
      </c>
      <c r="C49" s="7" t="s">
        <v>41</v>
      </c>
      <c r="D49" s="15">
        <f>D50+D51+D52+D53</f>
        <v>2131.6</v>
      </c>
      <c r="E49" s="35">
        <f>D49/D57*100</f>
        <v>4.053588917096917</v>
      </c>
      <c r="F49" s="3">
        <f>F50+F51+F52+F53</f>
        <v>14255.1</v>
      </c>
      <c r="G49" s="33">
        <f>F49/F57*100</f>
        <v>4.7750176846924024</v>
      </c>
      <c r="H49" s="3">
        <f>H50+H51+H52+H53</f>
        <v>2468.7000000000003</v>
      </c>
      <c r="I49" s="33">
        <f>H49/H57*100</f>
        <v>4.39282968910147</v>
      </c>
      <c r="J49" s="10">
        <f t="shared" si="9"/>
        <v>17.318012500789195</v>
      </c>
      <c r="K49" s="3">
        <f t="shared" si="10"/>
        <v>-11786.4</v>
      </c>
      <c r="L49" s="3">
        <f t="shared" si="7"/>
        <v>337.10000000000036</v>
      </c>
      <c r="M49" s="37">
        <f t="shared" si="11"/>
        <v>0.33924077200455294</v>
      </c>
    </row>
    <row r="50" spans="2:13" ht="18.75" x14ac:dyDescent="0.3">
      <c r="B50" s="9" t="s">
        <v>40</v>
      </c>
      <c r="C50" s="8" t="s">
        <v>42</v>
      </c>
      <c r="D50" s="14">
        <v>665.3</v>
      </c>
      <c r="E50" s="36"/>
      <c r="F50" s="5">
        <v>3850.4</v>
      </c>
      <c r="G50" s="34"/>
      <c r="H50" s="5">
        <v>990.9</v>
      </c>
      <c r="I50" s="34"/>
      <c r="J50" s="11">
        <f t="shared" si="9"/>
        <v>25.73498857261583</v>
      </c>
      <c r="K50" s="5">
        <f t="shared" si="10"/>
        <v>-2859.5</v>
      </c>
      <c r="L50" s="5">
        <f t="shared" si="7"/>
        <v>325.60000000000002</v>
      </c>
      <c r="M50" s="38"/>
    </row>
    <row r="51" spans="2:13" ht="18" customHeight="1" x14ac:dyDescent="0.3">
      <c r="B51" s="9" t="s">
        <v>79</v>
      </c>
      <c r="C51" s="8" t="s">
        <v>43</v>
      </c>
      <c r="D51" s="14">
        <v>36.5</v>
      </c>
      <c r="E51" s="36"/>
      <c r="F51" s="5">
        <v>692</v>
      </c>
      <c r="G51" s="34"/>
      <c r="H51" s="5">
        <v>11.5</v>
      </c>
      <c r="I51" s="34"/>
      <c r="J51" s="11">
        <f t="shared" si="9"/>
        <v>1.6618497109826589</v>
      </c>
      <c r="K51" s="5">
        <f t="shared" si="10"/>
        <v>-680.5</v>
      </c>
      <c r="L51" s="5">
        <f t="shared" si="7"/>
        <v>-25</v>
      </c>
      <c r="M51" s="38"/>
    </row>
    <row r="52" spans="2:13" ht="18.75" x14ac:dyDescent="0.3">
      <c r="B52" s="9" t="s">
        <v>80</v>
      </c>
      <c r="C52" s="8" t="s">
        <v>44</v>
      </c>
      <c r="D52" s="14">
        <v>1219.4000000000001</v>
      </c>
      <c r="E52" s="36"/>
      <c r="F52" s="5">
        <v>8618.6</v>
      </c>
      <c r="G52" s="34"/>
      <c r="H52" s="5">
        <v>1265.5</v>
      </c>
      <c r="I52" s="34"/>
      <c r="J52" s="11">
        <f t="shared" si="9"/>
        <v>14.683359246281297</v>
      </c>
      <c r="K52" s="5">
        <f t="shared" si="10"/>
        <v>-7353.1</v>
      </c>
      <c r="L52" s="5">
        <f t="shared" si="7"/>
        <v>46.099999999999909</v>
      </c>
      <c r="M52" s="38"/>
    </row>
    <row r="53" spans="2:13" ht="37.5" customHeight="1" x14ac:dyDescent="0.3">
      <c r="B53" s="9" t="s">
        <v>102</v>
      </c>
      <c r="C53" s="8" t="s">
        <v>45</v>
      </c>
      <c r="D53" s="14">
        <v>210.4</v>
      </c>
      <c r="E53" s="36"/>
      <c r="F53" s="5">
        <v>1094.0999999999999</v>
      </c>
      <c r="G53" s="34"/>
      <c r="H53" s="5">
        <v>200.8</v>
      </c>
      <c r="I53" s="34"/>
      <c r="J53" s="11">
        <f t="shared" si="9"/>
        <v>18.352984187917013</v>
      </c>
      <c r="K53" s="5">
        <f t="shared" si="10"/>
        <v>-893.3</v>
      </c>
      <c r="L53" s="5">
        <f t="shared" si="7"/>
        <v>-9.5999999999999943</v>
      </c>
      <c r="M53" s="38"/>
    </row>
    <row r="54" spans="2:13" ht="17.25" customHeight="1" x14ac:dyDescent="0.3">
      <c r="B54" s="6" t="s">
        <v>103</v>
      </c>
      <c r="C54" s="7" t="s">
        <v>46</v>
      </c>
      <c r="D54" s="15">
        <f>D55+D56</f>
        <v>1122.3</v>
      </c>
      <c r="E54" s="35">
        <f>D54/D57*100</f>
        <v>2.134238525829363</v>
      </c>
      <c r="F54" s="3">
        <f>F55+F56</f>
        <v>5098.3999999999996</v>
      </c>
      <c r="G54" s="33">
        <f>F54/F57*100</f>
        <v>1.7078063404420691</v>
      </c>
      <c r="H54" s="3">
        <f>H55+H56</f>
        <v>1142.7</v>
      </c>
      <c r="I54" s="33">
        <f>H54/H57*100</f>
        <v>2.0333319098052618</v>
      </c>
      <c r="J54" s="10">
        <f t="shared" si="9"/>
        <v>22.412913855327162</v>
      </c>
      <c r="K54" s="3">
        <f t="shared" si="10"/>
        <v>-3955.7</v>
      </c>
      <c r="L54" s="3">
        <f t="shared" si="7"/>
        <v>20.400000000000091</v>
      </c>
      <c r="M54" s="37">
        <f t="shared" si="11"/>
        <v>-0.10090661602410123</v>
      </c>
    </row>
    <row r="55" spans="2:13" ht="19.5" customHeight="1" x14ac:dyDescent="0.3">
      <c r="B55" s="9" t="s">
        <v>81</v>
      </c>
      <c r="C55" s="17" t="s">
        <v>47</v>
      </c>
      <c r="D55" s="14">
        <v>1084.0999999999999</v>
      </c>
      <c r="E55" s="36"/>
      <c r="F55" s="5">
        <v>4850.7</v>
      </c>
      <c r="G55" s="34"/>
      <c r="H55" s="5">
        <v>1101.2</v>
      </c>
      <c r="I55" s="34"/>
      <c r="J55" s="11">
        <f t="shared" si="9"/>
        <v>22.701878079452452</v>
      </c>
      <c r="K55" s="5">
        <f t="shared" si="10"/>
        <v>-3749.5</v>
      </c>
      <c r="L55" s="5">
        <f t="shared" si="7"/>
        <v>17.100000000000136</v>
      </c>
      <c r="M55" s="38"/>
    </row>
    <row r="56" spans="2:13" ht="18" customHeight="1" x14ac:dyDescent="0.3">
      <c r="B56" s="9" t="s">
        <v>82</v>
      </c>
      <c r="C56" s="17" t="s">
        <v>48</v>
      </c>
      <c r="D56" s="14">
        <v>38.200000000000003</v>
      </c>
      <c r="E56" s="36"/>
      <c r="F56" s="5">
        <v>247.7</v>
      </c>
      <c r="G56" s="34"/>
      <c r="H56" s="5">
        <v>41.5</v>
      </c>
      <c r="I56" s="34"/>
      <c r="J56" s="11">
        <f t="shared" si="9"/>
        <v>16.754138070246267</v>
      </c>
      <c r="K56" s="5">
        <f t="shared" si="10"/>
        <v>-206.2</v>
      </c>
      <c r="L56" s="5">
        <f t="shared" si="7"/>
        <v>3.2999999999999972</v>
      </c>
      <c r="M56" s="38"/>
    </row>
    <row r="57" spans="2:13" ht="16.5" customHeight="1" x14ac:dyDescent="0.3">
      <c r="B57" s="6" t="s">
        <v>49</v>
      </c>
      <c r="C57" s="3"/>
      <c r="D57" s="15">
        <f t="shared" ref="D57:I57" si="12">D11+D20+D22+D27+D34+D38+D40+D46+D49+D54</f>
        <v>52585.500000000007</v>
      </c>
      <c r="E57" s="15">
        <f t="shared" si="12"/>
        <v>100</v>
      </c>
      <c r="F57" s="15">
        <f t="shared" si="12"/>
        <v>298535.02</v>
      </c>
      <c r="G57" s="15">
        <f t="shared" si="12"/>
        <v>99.993300618466819</v>
      </c>
      <c r="H57" s="15">
        <f t="shared" si="12"/>
        <v>56198.399999999994</v>
      </c>
      <c r="I57" s="15">
        <f t="shared" si="12"/>
        <v>100</v>
      </c>
      <c r="J57" s="10">
        <f t="shared" si="9"/>
        <v>18.824726157755293</v>
      </c>
      <c r="K57" s="15">
        <f>K11+K20+K22+K27+K34+K38+K40+K46+K49+K54</f>
        <v>-242336.62000000002</v>
      </c>
      <c r="L57" s="15">
        <f>L11+L20+L22+L27+L34+L38+L40+L46+L49+L54</f>
        <v>3612.8999999999974</v>
      </c>
      <c r="M57" s="15">
        <f>M11+M20+M22+M27+M34+M38+M40+M46+M49+M54</f>
        <v>1.3100631690576847E-14</v>
      </c>
    </row>
    <row r="58" spans="2:13" ht="18" customHeight="1" x14ac:dyDescent="0.35">
      <c r="B58" s="28"/>
      <c r="C58" s="3"/>
      <c r="D58" s="26"/>
      <c r="E58" s="26"/>
      <c r="F58" s="22"/>
      <c r="G58" s="22"/>
      <c r="H58" s="22"/>
      <c r="I58" s="27"/>
      <c r="J58" s="24"/>
      <c r="K58" s="27"/>
      <c r="L58" s="27"/>
      <c r="M58" s="39"/>
    </row>
    <row r="59" spans="2:13" ht="18.75" customHeight="1" x14ac:dyDescent="0.35">
      <c r="B59" s="28"/>
      <c r="C59" s="5"/>
      <c r="D59" s="41"/>
      <c r="E59" s="22"/>
      <c r="F59" s="41"/>
      <c r="G59" s="22"/>
      <c r="H59" s="42"/>
      <c r="I59" s="23"/>
      <c r="J59" s="24"/>
      <c r="K59" s="51"/>
      <c r="L59" s="25"/>
      <c r="M59" s="40"/>
    </row>
    <row r="60" spans="2:13" ht="18.75" x14ac:dyDescent="0.3">
      <c r="B60" s="31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8"/>
      <c r="C61" s="1"/>
      <c r="D61" s="1"/>
      <c r="E61" s="1"/>
      <c r="F61" s="1"/>
      <c r="G61" s="49"/>
      <c r="H61" s="1"/>
      <c r="I61" s="49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50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2:K2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2018-04-13T08:53:43Z</cp:lastPrinted>
  <dcterms:created xsi:type="dcterms:W3CDTF">2015-02-09T15:35:03Z</dcterms:created>
  <dcterms:modified xsi:type="dcterms:W3CDTF">2018-04-13T09:04:16Z</dcterms:modified>
</cp:coreProperties>
</file>