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D53" i="5" l="1"/>
  <c r="D50" i="5"/>
  <c r="D45" i="5"/>
  <c r="D42" i="5"/>
  <c r="D36" i="5"/>
  <c r="D34" i="5"/>
  <c r="D30" i="5"/>
  <c r="D25" i="5"/>
  <c r="D22" i="5"/>
  <c r="D20" i="5"/>
  <c r="D57" i="5" s="1"/>
  <c r="D11" i="5"/>
  <c r="L56" i="5" l="1"/>
  <c r="L55" i="5"/>
  <c r="L54" i="5"/>
  <c r="K56" i="5"/>
  <c r="K55" i="5"/>
  <c r="K54" i="5"/>
  <c r="J55" i="5" l="1"/>
  <c r="J54" i="5"/>
  <c r="H53" i="5"/>
  <c r="L53" i="5" l="1"/>
  <c r="F53" i="5"/>
  <c r="J53" i="5" s="1"/>
  <c r="H25" i="5"/>
  <c r="F25" i="5"/>
  <c r="H22" i="5"/>
  <c r="F22" i="5"/>
  <c r="K53" i="5" l="1"/>
  <c r="H36" i="5"/>
  <c r="J39" i="5"/>
  <c r="F36" i="5"/>
  <c r="K39" i="5"/>
  <c r="L8" i="5" l="1"/>
  <c r="L7" i="5"/>
  <c r="K8" i="5"/>
  <c r="K7" i="5"/>
  <c r="J8" i="5"/>
  <c r="J7" i="5"/>
  <c r="K5" i="5" l="1"/>
  <c r="L39" i="5"/>
  <c r="J24" i="5" l="1"/>
  <c r="L52" i="5" l="1"/>
  <c r="K52" i="5"/>
  <c r="J52" i="5"/>
  <c r="L51" i="5"/>
  <c r="K51" i="5"/>
  <c r="J51" i="5"/>
  <c r="H50" i="5"/>
  <c r="F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F45" i="5"/>
  <c r="L44" i="5"/>
  <c r="K44" i="5"/>
  <c r="J44" i="5"/>
  <c r="L43" i="5"/>
  <c r="K43" i="5"/>
  <c r="J43" i="5"/>
  <c r="H42" i="5"/>
  <c r="F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K35" i="5"/>
  <c r="I34" i="5"/>
  <c r="H34" i="5"/>
  <c r="F34" i="5"/>
  <c r="L33" i="5"/>
  <c r="K33" i="5"/>
  <c r="L32" i="5"/>
  <c r="K32" i="5"/>
  <c r="J32" i="5"/>
  <c r="L31" i="5"/>
  <c r="K31" i="5"/>
  <c r="J31" i="5"/>
  <c r="H30" i="5"/>
  <c r="F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J22" i="5" s="1"/>
  <c r="L21" i="5"/>
  <c r="K21" i="5"/>
  <c r="J21" i="5"/>
  <c r="H20" i="5"/>
  <c r="F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H5" i="5"/>
  <c r="F5" i="5"/>
  <c r="D5" i="5"/>
  <c r="K22" i="5" l="1"/>
  <c r="F57" i="5"/>
  <c r="G53" i="5" s="1"/>
  <c r="E53" i="5"/>
  <c r="H57" i="5"/>
  <c r="J25" i="5"/>
  <c r="K25" i="5"/>
  <c r="G8" i="5"/>
  <c r="G7" i="5"/>
  <c r="J5" i="5"/>
  <c r="I8" i="5"/>
  <c r="I7" i="5"/>
  <c r="E8" i="5"/>
  <c r="E7" i="5"/>
  <c r="L50" i="5"/>
  <c r="L34" i="5"/>
  <c r="K34" i="5"/>
  <c r="J50" i="5"/>
  <c r="K20" i="5"/>
  <c r="L5" i="5"/>
  <c r="K11" i="5"/>
  <c r="L45" i="5"/>
  <c r="L36" i="5"/>
  <c r="L25" i="5"/>
  <c r="L20" i="5"/>
  <c r="J11" i="5"/>
  <c r="K30" i="5"/>
  <c r="K42" i="5"/>
  <c r="J45" i="5"/>
  <c r="L22" i="5"/>
  <c r="L30" i="5"/>
  <c r="J36" i="5"/>
  <c r="L42" i="5"/>
  <c r="K45" i="5"/>
  <c r="L11" i="5"/>
  <c r="J20" i="5"/>
  <c r="K36" i="5"/>
  <c r="K50" i="5"/>
  <c r="J30" i="5"/>
  <c r="J42" i="5"/>
  <c r="I53" i="5" l="1"/>
  <c r="M53" i="5" s="1"/>
  <c r="I25" i="5"/>
  <c r="I22" i="5"/>
  <c r="J57" i="5"/>
  <c r="L57" i="5"/>
  <c r="K57" i="5"/>
  <c r="I5" i="5"/>
  <c r="G36" i="5"/>
  <c r="G25" i="5"/>
  <c r="E20" i="5"/>
  <c r="M8" i="5"/>
  <c r="E5" i="5"/>
  <c r="M7" i="5"/>
  <c r="I42" i="5"/>
  <c r="E42" i="5"/>
  <c r="E45" i="5"/>
  <c r="E50" i="5"/>
  <c r="E30" i="5"/>
  <c r="E36" i="5"/>
  <c r="I20" i="5"/>
  <c r="I36" i="5"/>
  <c r="I30" i="5"/>
  <c r="I50" i="5"/>
  <c r="I45" i="5"/>
  <c r="I11" i="5"/>
  <c r="G20" i="5"/>
  <c r="G45" i="5"/>
  <c r="G42" i="5"/>
  <c r="G50" i="5"/>
  <c r="G30" i="5"/>
  <c r="G11" i="5"/>
  <c r="G22" i="5"/>
  <c r="G34" i="5"/>
  <c r="G5" i="5"/>
  <c r="I57" i="5" l="1"/>
  <c r="G57" i="5"/>
  <c r="E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<sst xmlns="http://schemas.openxmlformats.org/spreadsheetml/2006/main" count="131" uniqueCount="120">
  <si>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</si>
  <si>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</si>
  <si>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</si>
  <si>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</si>
  <si>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</si>
  <si>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</si>
  <si>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</si>
  <si>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</si>
  <si>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</si>
  <si>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</si>
  <si>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</si>
  <si>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</si>
  <si>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</si>
  <si>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</si>
  <si>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</si>
  <si>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</si>
  <si>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</si>
  <si>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</si>
  <si>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</si>
  <si>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</si>
  <si>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</si>
  <si>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</si>
  <si>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</si>
  <si>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</si>
  <si>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</si>
  <si>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</si>
  <si>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</si>
  <si>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</si>
  <si>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</si>
  <si>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</si>
  <si>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</si>
  <si>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</si>
  <si>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</si>
  <si>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</si>
  <si>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</si>
  <si>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</si>
  <si>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</si>
  <si>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</si>
  <si>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</si>
  <si>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</si>
  <si>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</si>
  <si>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</si>
  <si>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</si>
  <si>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</si>
  <si>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</si>
  <si>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</si>
  <si>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</si>
  <si>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</si>
  <si>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</si>
  <si>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</si>
  <si>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</si>
  <si>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</si>
  <si>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</si>
  <si>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</si>
  <si>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</si>
  <si>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</si>
  <si>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</si>
  <si>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</si>
  <si>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</si>
  <si>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</si>
  <si>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</si>
  <si>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</si>
  <si>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</si>
  <si>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</si>
  <si>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</si>
  <si>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</si>
  <si>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</si>
  <si>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</si>
  <si>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</si>
  <si>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</si>
  <si>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</si>
  <si>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</si>
  <si>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</si>
  <si>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</si>
  <si>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</si>
  <si>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</si>
  <si>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</si>
  <si>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</si>
  <si>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</si>
  <si>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</si>
  <si>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</si>
  <si>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</si>
  <si>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</si>
  <si>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</si>
  <si>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</si>
  <si>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</si>
  <si>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</si>
  <si>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</si>
  <si>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</si>
  <si>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</si>
  <si>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</si>
  <si>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</si>
  <si>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</si>
  <si>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</si>
  <si>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откл.факт.          от плана тыс.руб.</t>
  </si>
  <si>
    <t>Дополнительное образование детей</t>
  </si>
  <si>
    <t>07 03</t>
  </si>
  <si>
    <t xml:space="preserve">  </t>
  </si>
  <si>
    <t xml:space="preserve"> 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</si>
  <si>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</si>
  <si>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</si>
  <si>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</si>
  <si>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</si>
  <si>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14 02</t>
  </si>
  <si>
    <t>Иные дотации</t>
  </si>
  <si>
    <t>Прочие межбюджетные трансферты общего характера</t>
  </si>
  <si>
    <t>14 03</t>
  </si>
  <si>
    <t>факт.исп.2018г.</t>
  </si>
  <si>
    <t>Другие вопросы в области охраны окружающей среды</t>
  </si>
  <si>
    <t>06 05</t>
  </si>
  <si>
    <t>сумма,  тыс.руб.</t>
  </si>
  <si>
    <t>сумма,                   тыс.руб.</t>
  </si>
  <si>
    <t>АНАЛИЗ БЮДЖЕТА МО "МГЛИНСКИЙ РАЙОН" за 2019 ГОД</t>
  </si>
  <si>
    <t>план 2019 год</t>
  </si>
  <si>
    <t>факт.исп.  2018г.</t>
  </si>
  <si>
    <t>факт.исп.2019г.</t>
  </si>
  <si>
    <t xml:space="preserve"> % исп.2019г.               </t>
  </si>
  <si>
    <t xml:space="preserve"> % исп.за 2019г.               </t>
  </si>
  <si>
    <t>откл факт.2019г.от факт.2018г.</t>
  </si>
  <si>
    <t>откл факт.за 2019г.от факт.за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</si>
</sst>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/>
    <xf numFmtId="4" fontId="1" fillId="0" borderId="1" xfId="0" applyNumberFormat="1" applyFont="1" applyBorder="1" applyAlignment="1"/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0" fontId="3" fillId="0" borderId="8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4" fontId="12" fillId="2" borderId="1" xfId="0" applyNumberFormat="1" applyFont="1" applyFill="1" applyBorder="1"/>
    <xf numFmtId="164" fontId="13" fillId="2" borderId="1" xfId="0" applyNumberFormat="1" applyFont="1" applyFill="1" applyBorder="1"/>
    <xf numFmtId="4" fontId="12" fillId="0" borderId="1" xfId="0" applyNumberFormat="1" applyFont="1" applyBorder="1"/>
    <xf numFmtId="4" fontId="13" fillId="0" borderId="1" xfId="0" applyNumberFormat="1" applyFont="1" applyBorder="1"/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12" fillId="0" borderId="1" xfId="0" applyNumberFormat="1" applyFont="1" applyBorder="1"/>
    <xf numFmtId="2" fontId="12" fillId="0" borderId="1" xfId="0" applyNumberFormat="1" applyFont="1" applyBorder="1"/>
    <xf numFmtId="164" fontId="13" fillId="0" borderId="1" xfId="0" applyNumberFormat="1" applyFont="1" applyBorder="1"/>
    <xf numFmtId="2" fontId="13" fillId="0" borderId="1" xfId="0" applyNumberFormat="1" applyFont="1" applyBorder="1"/>
    <xf numFmtId="2" fontId="12" fillId="2" borderId="1" xfId="0" applyNumberFormat="1" applyFont="1" applyFill="1" applyBorder="1"/>
    <xf numFmtId="2" fontId="12" fillId="2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H57" sqref="H57:I57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44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6" t="s">
        <v>112</v>
      </c>
      <c r="C2" s="56"/>
      <c r="D2" s="56"/>
      <c r="E2" s="56"/>
      <c r="F2" s="56"/>
      <c r="G2" s="56"/>
      <c r="H2" s="56"/>
      <c r="I2" s="56"/>
      <c r="J2" s="56"/>
      <c r="K2" s="56"/>
    </row>
    <row r="3" spans="1:15" ht="30" customHeight="1" x14ac:dyDescent="0.3">
      <c r="B3" s="68" t="s">
        <v>86</v>
      </c>
      <c r="C3" s="17"/>
      <c r="D3" s="63" t="s">
        <v>107</v>
      </c>
      <c r="E3" s="64"/>
      <c r="F3" s="65" t="s">
        <v>113</v>
      </c>
      <c r="G3" s="65"/>
      <c r="H3" s="65" t="s">
        <v>115</v>
      </c>
      <c r="I3" s="65"/>
      <c r="J3" s="66" t="s">
        <v>116</v>
      </c>
      <c r="K3" s="66" t="s">
        <v>94</v>
      </c>
      <c r="L3" s="58" t="s">
        <v>118</v>
      </c>
      <c r="M3" s="59"/>
    </row>
    <row r="4" spans="1:15" ht="32.25" customHeight="1" x14ac:dyDescent="0.3">
      <c r="B4" s="68"/>
      <c r="C4" s="17"/>
      <c r="D4" s="27" t="s">
        <v>93</v>
      </c>
      <c r="E4" s="27" t="s">
        <v>76</v>
      </c>
      <c r="F4" s="45" t="s">
        <v>110</v>
      </c>
      <c r="G4" s="57" t="s">
        <v>76</v>
      </c>
      <c r="H4" s="57" t="s">
        <v>74</v>
      </c>
      <c r="I4" s="57" t="s">
        <v>75</v>
      </c>
      <c r="J4" s="67"/>
      <c r="K4" s="67"/>
      <c r="L4" s="16" t="s">
        <v>79</v>
      </c>
      <c r="M4" s="16" t="s">
        <v>80</v>
      </c>
    </row>
    <row r="5" spans="1:15" ht="23.25" customHeight="1" x14ac:dyDescent="0.3">
      <c r="B5" s="18" t="s">
        <v>81</v>
      </c>
      <c r="C5" s="17"/>
      <c r="D5" s="37">
        <f>D7+D8</f>
        <v>276371.5</v>
      </c>
      <c r="E5" s="37">
        <f>E7+E8</f>
        <v>99.999999999999986</v>
      </c>
      <c r="F5" s="46">
        <f t="shared" ref="F5:M5" si="0">F7+F8</f>
        <v>292219.5</v>
      </c>
      <c r="G5" s="37">
        <f t="shared" si="0"/>
        <v>100</v>
      </c>
      <c r="H5" s="14">
        <f t="shared" si="0"/>
        <v>292811</v>
      </c>
      <c r="I5" s="14">
        <f t="shared" si="0"/>
        <v>100</v>
      </c>
      <c r="J5" s="14">
        <f>H5/F5*100</f>
        <v>100.20241633429666</v>
      </c>
      <c r="K5" s="14">
        <f t="shared" si="0"/>
        <v>591.5</v>
      </c>
      <c r="L5" s="14">
        <f t="shared" si="0"/>
        <v>16439.5</v>
      </c>
      <c r="M5" s="37">
        <f t="shared" si="0"/>
        <v>1.0658141036401503E-14</v>
      </c>
      <c r="N5" s="19"/>
      <c r="O5" s="19"/>
    </row>
    <row r="6" spans="1:15" ht="16.5" customHeight="1" x14ac:dyDescent="0.3">
      <c r="B6" s="35" t="s">
        <v>82</v>
      </c>
      <c r="C6" s="17"/>
      <c r="D6" s="37"/>
      <c r="E6" s="37"/>
      <c r="F6" s="46"/>
      <c r="G6" s="37"/>
      <c r="H6" s="14"/>
      <c r="I6" s="14"/>
      <c r="J6" s="14"/>
      <c r="K6" s="14"/>
      <c r="L6" s="38"/>
      <c r="M6" s="39"/>
      <c r="N6" s="19"/>
      <c r="O6" s="19"/>
    </row>
    <row r="7" spans="1:15" ht="37.5" customHeight="1" x14ac:dyDescent="0.3">
      <c r="A7" t="s">
        <v>85</v>
      </c>
      <c r="B7" s="36" t="s">
        <v>83</v>
      </c>
      <c r="C7" s="17"/>
      <c r="D7" s="14">
        <v>71219.600000000006</v>
      </c>
      <c r="E7" s="37">
        <f>D7/D5*100</f>
        <v>25.769516755526528</v>
      </c>
      <c r="F7" s="46">
        <v>77469.899999999994</v>
      </c>
      <c r="G7" s="37">
        <f>F7/F5*100</f>
        <v>26.510859131577458</v>
      </c>
      <c r="H7" s="14">
        <v>80406.5</v>
      </c>
      <c r="I7" s="37">
        <f>H7/H5*100</f>
        <v>27.460204705424317</v>
      </c>
      <c r="J7" s="14">
        <f>H7/F7*100</f>
        <v>103.79063352347171</v>
      </c>
      <c r="K7" s="14">
        <f>H7-F7</f>
        <v>2936.6000000000058</v>
      </c>
      <c r="L7" s="14">
        <f>H7-D7</f>
        <v>9186.8999999999942</v>
      </c>
      <c r="M7" s="37">
        <f>I7-E7</f>
        <v>1.6906879498977894</v>
      </c>
      <c r="N7" s="19"/>
      <c r="O7" s="19"/>
    </row>
    <row r="8" spans="1:15" ht="21" customHeight="1" x14ac:dyDescent="0.3">
      <c r="B8" s="36" t="s">
        <v>84</v>
      </c>
      <c r="C8" s="17"/>
      <c r="D8" s="14">
        <v>205151.9</v>
      </c>
      <c r="E8" s="37">
        <f>D8/D5*100</f>
        <v>74.230483244473461</v>
      </c>
      <c r="F8" s="46">
        <v>214749.6</v>
      </c>
      <c r="G8" s="37">
        <f>F8/F5*100</f>
        <v>73.489140868422538</v>
      </c>
      <c r="H8" s="14">
        <v>212404.5</v>
      </c>
      <c r="I8" s="37">
        <f>H8/H5*100</f>
        <v>72.539795294575683</v>
      </c>
      <c r="J8" s="14">
        <f>H8/F8*100</f>
        <v>98.907983996244937</v>
      </c>
      <c r="K8" s="14">
        <f>H8-F8</f>
        <v>-2345.1000000000058</v>
      </c>
      <c r="L8" s="14">
        <f>H8-D8</f>
        <v>7252.6000000000058</v>
      </c>
      <c r="M8" s="37">
        <f>I8-E8</f>
        <v>-1.6906879498977787</v>
      </c>
      <c r="N8" s="19"/>
      <c r="O8" s="19"/>
    </row>
    <row r="9" spans="1:15" ht="36" customHeight="1" x14ac:dyDescent="0.25">
      <c r="B9" s="60" t="s">
        <v>87</v>
      </c>
      <c r="C9" s="61" t="s">
        <v>98</v>
      </c>
      <c r="D9" s="63" t="s">
        <v>114</v>
      </c>
      <c r="E9" s="64"/>
      <c r="F9" s="69" t="s">
        <v>113</v>
      </c>
      <c r="G9" s="69"/>
      <c r="H9" s="78" t="s">
        <v>115</v>
      </c>
      <c r="I9" s="79"/>
      <c r="J9" s="66" t="s">
        <v>117</v>
      </c>
      <c r="K9" s="66" t="s">
        <v>94</v>
      </c>
      <c r="L9" s="58" t="s">
        <v>119</v>
      </c>
      <c r="M9" s="59"/>
    </row>
    <row r="10" spans="1:15" ht="38.25" customHeight="1" x14ac:dyDescent="0.25">
      <c r="B10" s="60"/>
      <c r="C10" s="62"/>
      <c r="D10" s="27" t="s">
        <v>88</v>
      </c>
      <c r="E10" s="27" t="s">
        <v>76</v>
      </c>
      <c r="F10" s="70" t="s">
        <v>111</v>
      </c>
      <c r="G10" s="71" t="s">
        <v>76</v>
      </c>
      <c r="H10" s="71" t="s">
        <v>74</v>
      </c>
      <c r="I10" s="71" t="s">
        <v>75</v>
      </c>
      <c r="J10" s="67"/>
      <c r="K10" s="67"/>
      <c r="L10" s="16" t="s">
        <v>79</v>
      </c>
      <c r="M10" s="16" t="s">
        <v>80</v>
      </c>
    </row>
    <row r="11" spans="1:15" ht="24.75" customHeight="1" x14ac:dyDescent="0.3">
      <c r="B11" s="6" t="s">
        <v>0</v>
      </c>
      <c r="C11" s="2" t="s">
        <v>1</v>
      </c>
      <c r="D11" s="3">
        <f t="shared" ref="D11" si="1">D12+D13+D14+D15+D16+D17+D18+D19</f>
        <v>29324.5</v>
      </c>
      <c r="E11" s="52">
        <v>10.19</v>
      </c>
      <c r="F11" s="74">
        <f t="shared" ref="F11:H11" si="2">F12+F13+F14+F15+F16+F17+F18+F19</f>
        <v>33103.799999999996</v>
      </c>
      <c r="G11" s="76">
        <f>F11/F57*100</f>
        <v>11.069509543262935</v>
      </c>
      <c r="H11" s="80">
        <f t="shared" si="2"/>
        <v>31669.799999999996</v>
      </c>
      <c r="I11" s="81">
        <f>H11/H57*100</f>
        <v>10.980945840918826</v>
      </c>
      <c r="J11" s="10">
        <f>H11/F11*100</f>
        <v>95.668171025682852</v>
      </c>
      <c r="K11" s="3">
        <f t="shared" ref="K11:K39" si="3">H11-F11</f>
        <v>-1434</v>
      </c>
      <c r="L11" s="3">
        <f t="shared" ref="L11:L26" si="4">H11-D11</f>
        <v>2345.2999999999956</v>
      </c>
      <c r="M11" s="29">
        <f t="shared" ref="M11:M25" si="5">I11-E11</f>
        <v>0.7909458409188268</v>
      </c>
    </row>
    <row r="12" spans="1:15" ht="57.75" customHeight="1" x14ac:dyDescent="0.3">
      <c r="B12" s="9" t="s">
        <v>48</v>
      </c>
      <c r="C12" s="4" t="s">
        <v>2</v>
      </c>
      <c r="D12" s="5">
        <v>1014.7</v>
      </c>
      <c r="E12" s="53"/>
      <c r="F12" s="75">
        <v>1316.7</v>
      </c>
      <c r="G12" s="77"/>
      <c r="H12" s="82">
        <v>1316.7</v>
      </c>
      <c r="I12" s="83"/>
      <c r="J12" s="11">
        <f>H12/F12*100</f>
        <v>100</v>
      </c>
      <c r="K12" s="5">
        <f t="shared" si="3"/>
        <v>0</v>
      </c>
      <c r="L12" s="5">
        <f t="shared" si="4"/>
        <v>302</v>
      </c>
      <c r="M12" s="30"/>
    </row>
    <row r="13" spans="1:15" ht="96.75" customHeight="1" x14ac:dyDescent="0.3">
      <c r="B13" s="9" t="s">
        <v>49</v>
      </c>
      <c r="C13" s="4" t="s">
        <v>3</v>
      </c>
      <c r="D13" s="5">
        <v>465.3</v>
      </c>
      <c r="E13" s="53"/>
      <c r="F13" s="75">
        <v>311.39999999999998</v>
      </c>
      <c r="G13" s="77"/>
      <c r="H13" s="82">
        <v>309.39999999999998</v>
      </c>
      <c r="I13" s="83"/>
      <c r="J13" s="11">
        <f>H13/F13*100</f>
        <v>99.357739242132297</v>
      </c>
      <c r="K13" s="5">
        <f t="shared" si="3"/>
        <v>-2</v>
      </c>
      <c r="L13" s="5">
        <f t="shared" si="4"/>
        <v>-155.90000000000003</v>
      </c>
      <c r="M13" s="30"/>
    </row>
    <row r="14" spans="1:15" ht="40.5" customHeight="1" x14ac:dyDescent="0.3">
      <c r="B14" s="9" t="s">
        <v>50</v>
      </c>
      <c r="C14" s="4" t="s">
        <v>4</v>
      </c>
      <c r="D14" s="5">
        <v>17206.8</v>
      </c>
      <c r="E14" s="53"/>
      <c r="F14" s="75">
        <v>19569.8</v>
      </c>
      <c r="G14" s="77"/>
      <c r="H14" s="82">
        <v>18502.099999999999</v>
      </c>
      <c r="I14" s="83"/>
      <c r="J14" s="11">
        <f>H14/F14*100</f>
        <v>94.544144549254455</v>
      </c>
      <c r="K14" s="5">
        <f t="shared" si="3"/>
        <v>-1067.7000000000007</v>
      </c>
      <c r="L14" s="5">
        <f t="shared" si="4"/>
        <v>1295.2999999999993</v>
      </c>
      <c r="M14" s="30"/>
    </row>
    <row r="15" spans="1:15" ht="18.75" x14ac:dyDescent="0.3">
      <c r="B15" s="9" t="s">
        <v>51</v>
      </c>
      <c r="C15" s="4" t="s">
        <v>5</v>
      </c>
      <c r="D15" s="5">
        <v>19.7</v>
      </c>
      <c r="E15" s="53"/>
      <c r="F15" s="75">
        <v>6</v>
      </c>
      <c r="G15" s="77"/>
      <c r="H15" s="82">
        <v>6</v>
      </c>
      <c r="I15" s="83"/>
      <c r="J15" s="11">
        <v>0</v>
      </c>
      <c r="K15" s="5">
        <f t="shared" si="3"/>
        <v>0</v>
      </c>
      <c r="L15" s="5">
        <f t="shared" si="4"/>
        <v>-13.7</v>
      </c>
      <c r="M15" s="30"/>
    </row>
    <row r="16" spans="1:15" ht="99.75" customHeight="1" x14ac:dyDescent="0.3">
      <c r="B16" s="9" t="s">
        <v>52</v>
      </c>
      <c r="C16" s="4" t="s">
        <v>6</v>
      </c>
      <c r="D16" s="5">
        <v>4613.7</v>
      </c>
      <c r="E16" s="53"/>
      <c r="F16" s="75">
        <v>5193.7</v>
      </c>
      <c r="G16" s="77"/>
      <c r="H16" s="82">
        <v>5142.1000000000004</v>
      </c>
      <c r="I16" s="83"/>
      <c r="J16" s="11">
        <f>H16/F16*100</f>
        <v>99.006488630456133</v>
      </c>
      <c r="K16" s="5">
        <f t="shared" si="3"/>
        <v>-51.599999999999454</v>
      </c>
      <c r="L16" s="5">
        <f t="shared" si="4"/>
        <v>528.40000000000055</v>
      </c>
      <c r="M16" s="30"/>
    </row>
    <row r="17" spans="2:13" ht="37.5" x14ac:dyDescent="0.3">
      <c r="B17" s="9" t="s">
        <v>53</v>
      </c>
      <c r="C17" s="4" t="s">
        <v>7</v>
      </c>
      <c r="D17" s="5">
        <v>0</v>
      </c>
      <c r="E17" s="53"/>
      <c r="F17" s="75">
        <v>450</v>
      </c>
      <c r="G17" s="77"/>
      <c r="H17" s="82">
        <v>450</v>
      </c>
      <c r="I17" s="83"/>
      <c r="J17" s="11">
        <v>0</v>
      </c>
      <c r="K17" s="5">
        <f t="shared" si="3"/>
        <v>0</v>
      </c>
      <c r="L17" s="5">
        <f t="shared" si="4"/>
        <v>450</v>
      </c>
      <c r="M17" s="30"/>
    </row>
    <row r="18" spans="2:13" ht="20.25" customHeight="1" x14ac:dyDescent="0.3">
      <c r="B18" s="9" t="s">
        <v>54</v>
      </c>
      <c r="C18" s="4" t="s">
        <v>8</v>
      </c>
      <c r="D18" s="5">
        <v>0</v>
      </c>
      <c r="E18" s="53"/>
      <c r="F18" s="75">
        <v>240</v>
      </c>
      <c r="G18" s="77"/>
      <c r="H18" s="82">
        <v>0</v>
      </c>
      <c r="I18" s="83"/>
      <c r="J18" s="11">
        <f>H18/F18*100</f>
        <v>0</v>
      </c>
      <c r="K18" s="5">
        <f t="shared" si="3"/>
        <v>-240</v>
      </c>
      <c r="L18" s="5">
        <f t="shared" si="4"/>
        <v>0</v>
      </c>
      <c r="M18" s="30"/>
    </row>
    <row r="19" spans="2:13" ht="37.5" x14ac:dyDescent="0.3">
      <c r="B19" s="9" t="s">
        <v>55</v>
      </c>
      <c r="C19" s="4" t="s">
        <v>9</v>
      </c>
      <c r="D19" s="5">
        <v>6004.3</v>
      </c>
      <c r="E19" s="53"/>
      <c r="F19" s="75">
        <v>6016.2</v>
      </c>
      <c r="G19" s="77"/>
      <c r="H19" s="82">
        <v>5943.5</v>
      </c>
      <c r="I19" s="83"/>
      <c r="J19" s="11">
        <f>H19/F19*100</f>
        <v>98.791596024068355</v>
      </c>
      <c r="K19" s="5">
        <f t="shared" si="3"/>
        <v>-72.699999999999818</v>
      </c>
      <c r="L19" s="5">
        <f t="shared" si="4"/>
        <v>-60.800000000000182</v>
      </c>
      <c r="M19" s="30"/>
    </row>
    <row r="20" spans="2:13" ht="18.75" x14ac:dyDescent="0.3">
      <c r="B20" s="6" t="s">
        <v>10</v>
      </c>
      <c r="C20" s="2" t="s">
        <v>11</v>
      </c>
      <c r="D20" s="3">
        <f>D21</f>
        <v>1600.8</v>
      </c>
      <c r="E20" s="52">
        <f>D20/D57*100</f>
        <v>0.57378503492066912</v>
      </c>
      <c r="F20" s="74">
        <f>F21</f>
        <v>1744.7</v>
      </c>
      <c r="G20" s="76">
        <f>F20/F57*100</f>
        <v>0.5834065364136698</v>
      </c>
      <c r="H20" s="80">
        <f>H21</f>
        <v>1744.7</v>
      </c>
      <c r="I20" s="81">
        <f>H20/H57*100</f>
        <v>0.60494402265410829</v>
      </c>
      <c r="J20" s="10">
        <f>H20/F20*100</f>
        <v>100</v>
      </c>
      <c r="K20" s="3">
        <f t="shared" si="3"/>
        <v>0</v>
      </c>
      <c r="L20" s="3">
        <f t="shared" si="4"/>
        <v>143.90000000000009</v>
      </c>
      <c r="M20" s="29">
        <f t="shared" si="5"/>
        <v>3.115898773343917E-2</v>
      </c>
    </row>
    <row r="21" spans="2:13" ht="37.5" x14ac:dyDescent="0.3">
      <c r="B21" s="9" t="s">
        <v>56</v>
      </c>
      <c r="C21" s="4" t="s">
        <v>12</v>
      </c>
      <c r="D21" s="5">
        <v>1600.8</v>
      </c>
      <c r="E21" s="53"/>
      <c r="F21" s="75">
        <v>1744.7</v>
      </c>
      <c r="G21" s="77"/>
      <c r="H21" s="82">
        <v>1744.7</v>
      </c>
      <c r="I21" s="83"/>
      <c r="J21" s="11">
        <f>H21/F21*100</f>
        <v>100</v>
      </c>
      <c r="K21" s="5">
        <f t="shared" si="3"/>
        <v>0</v>
      </c>
      <c r="L21" s="5">
        <f t="shared" si="4"/>
        <v>143.90000000000009</v>
      </c>
      <c r="M21" s="30"/>
    </row>
    <row r="22" spans="2:13" ht="36.75" customHeight="1" x14ac:dyDescent="0.3">
      <c r="B22" s="6" t="s">
        <v>13</v>
      </c>
      <c r="C22" s="2" t="s">
        <v>14</v>
      </c>
      <c r="D22" s="47">
        <f t="shared" ref="D22" si="6">D23+D24</f>
        <v>2119.6</v>
      </c>
      <c r="E22" s="54">
        <v>0.68</v>
      </c>
      <c r="F22" s="74">
        <f>F23+F24</f>
        <v>3296.4</v>
      </c>
      <c r="G22" s="76">
        <f>F22/F57*100</f>
        <v>1.1022762117464442</v>
      </c>
      <c r="H22" s="74">
        <f t="shared" ref="H22:K22" si="7">H23+H24</f>
        <v>3149.0499999999997</v>
      </c>
      <c r="I22" s="84">
        <f>H22/H57*100</f>
        <v>1.0918776721149306</v>
      </c>
      <c r="J22" s="47">
        <f t="shared" si="7"/>
        <v>97.893583149644869</v>
      </c>
      <c r="K22" s="47">
        <f t="shared" si="7"/>
        <v>-147.35000000000019</v>
      </c>
      <c r="L22" s="3">
        <f t="shared" si="4"/>
        <v>1029.4499999999998</v>
      </c>
      <c r="M22" s="29">
        <f t="shared" si="5"/>
        <v>0.41187767211493054</v>
      </c>
    </row>
    <row r="23" spans="2:13" ht="37.5" x14ac:dyDescent="0.3">
      <c r="B23" s="9" t="s">
        <v>47</v>
      </c>
      <c r="C23" s="4" t="s">
        <v>15</v>
      </c>
      <c r="D23" s="5">
        <v>2064.6</v>
      </c>
      <c r="E23" s="53"/>
      <c r="F23" s="75">
        <v>3266.4</v>
      </c>
      <c r="G23" s="77"/>
      <c r="H23" s="82">
        <v>3148.6</v>
      </c>
      <c r="I23" s="83"/>
      <c r="J23" s="11">
        <f>H23/F23*100</f>
        <v>96.393583149644869</v>
      </c>
      <c r="K23" s="5">
        <f t="shared" si="3"/>
        <v>-117.80000000000018</v>
      </c>
      <c r="L23" s="5">
        <f t="shared" si="4"/>
        <v>1084</v>
      </c>
      <c r="M23" s="30"/>
    </row>
    <row r="24" spans="2:13" ht="60" customHeight="1" x14ac:dyDescent="0.3">
      <c r="B24" s="9" t="s">
        <v>57</v>
      </c>
      <c r="C24" s="4" t="s">
        <v>16</v>
      </c>
      <c r="D24" s="5">
        <v>55</v>
      </c>
      <c r="E24" s="53"/>
      <c r="F24" s="75">
        <v>30</v>
      </c>
      <c r="G24" s="77"/>
      <c r="H24" s="82">
        <v>0.45</v>
      </c>
      <c r="I24" s="83"/>
      <c r="J24" s="11">
        <f>H24/F24*100</f>
        <v>1.5000000000000002</v>
      </c>
      <c r="K24" s="5">
        <f t="shared" si="3"/>
        <v>-29.55</v>
      </c>
      <c r="L24" s="5">
        <f t="shared" si="4"/>
        <v>-54.55</v>
      </c>
      <c r="M24" s="30"/>
    </row>
    <row r="25" spans="2:13" ht="18.75" x14ac:dyDescent="0.3">
      <c r="B25" s="6" t="s">
        <v>17</v>
      </c>
      <c r="C25" s="2" t="s">
        <v>18</v>
      </c>
      <c r="D25" s="46">
        <f t="shared" ref="D25" si="8">D26+D27+D28+D29</f>
        <v>16598.599999999999</v>
      </c>
      <c r="E25" s="55">
        <v>5.0599999999999996</v>
      </c>
      <c r="F25" s="72">
        <f>F26+F27+F28+F29</f>
        <v>19053.400000000001</v>
      </c>
      <c r="G25" s="73">
        <f>F25/F57*100</f>
        <v>6.3712260565737475</v>
      </c>
      <c r="H25" s="72">
        <f t="shared" ref="H25:K25" si="9">H26+H27+H28+H29</f>
        <v>14779.3</v>
      </c>
      <c r="I25" s="85">
        <f>H25/H57*100</f>
        <v>5.1244621963729369</v>
      </c>
      <c r="J25" s="46">
        <f t="shared" si="9"/>
        <v>251.95945901106663</v>
      </c>
      <c r="K25" s="46">
        <f t="shared" si="9"/>
        <v>-4274.1000000000022</v>
      </c>
      <c r="L25" s="3">
        <f t="shared" si="4"/>
        <v>-1819.2999999999993</v>
      </c>
      <c r="M25" s="29">
        <f t="shared" si="5"/>
        <v>6.4462196372937264E-2</v>
      </c>
    </row>
    <row r="26" spans="2:13" ht="40.5" customHeight="1" x14ac:dyDescent="0.3">
      <c r="B26" s="9" t="s">
        <v>58</v>
      </c>
      <c r="C26" s="4" t="s">
        <v>19</v>
      </c>
      <c r="D26" s="5">
        <v>25.1</v>
      </c>
      <c r="E26" s="53"/>
      <c r="F26" s="75">
        <v>139.30000000000001</v>
      </c>
      <c r="G26" s="77"/>
      <c r="H26" s="82">
        <v>39.299999999999997</v>
      </c>
      <c r="I26" s="83"/>
      <c r="J26" s="11">
        <f t="shared" ref="J26:J32" si="10">H26/F26*100</f>
        <v>28.212491026561377</v>
      </c>
      <c r="K26" s="5">
        <f t="shared" si="3"/>
        <v>-100.00000000000001</v>
      </c>
      <c r="L26" s="5">
        <f t="shared" si="4"/>
        <v>14.199999999999996</v>
      </c>
      <c r="M26" s="30"/>
    </row>
    <row r="27" spans="2:13" ht="18.75" x14ac:dyDescent="0.3">
      <c r="B27" s="9" t="s">
        <v>89</v>
      </c>
      <c r="C27" s="4" t="s">
        <v>90</v>
      </c>
      <c r="D27" s="5">
        <v>1863.2</v>
      </c>
      <c r="E27" s="53"/>
      <c r="F27" s="75">
        <v>1903.2</v>
      </c>
      <c r="G27" s="77"/>
      <c r="H27" s="82">
        <v>1593.6</v>
      </c>
      <c r="I27" s="83"/>
      <c r="J27" s="11">
        <f t="shared" si="10"/>
        <v>83.732660781841105</v>
      </c>
      <c r="K27" s="5">
        <f t="shared" si="3"/>
        <v>-309.60000000000014</v>
      </c>
      <c r="L27" s="5">
        <f t="shared" ref="L27:M56" si="11">H27-D27</f>
        <v>-269.60000000000014</v>
      </c>
      <c r="M27" s="30"/>
    </row>
    <row r="28" spans="2:13" ht="37.5" x14ac:dyDescent="0.3">
      <c r="B28" s="9" t="s">
        <v>59</v>
      </c>
      <c r="C28" s="4" t="s">
        <v>20</v>
      </c>
      <c r="D28" s="5">
        <v>14250.5</v>
      </c>
      <c r="E28" s="53"/>
      <c r="F28" s="75">
        <v>16737.900000000001</v>
      </c>
      <c r="G28" s="77"/>
      <c r="H28" s="82">
        <v>12975.8</v>
      </c>
      <c r="I28" s="83"/>
      <c r="J28" s="11">
        <f t="shared" si="10"/>
        <v>77.52346471182166</v>
      </c>
      <c r="K28" s="5">
        <f t="shared" si="3"/>
        <v>-3762.1000000000022</v>
      </c>
      <c r="L28" s="5">
        <f t="shared" si="11"/>
        <v>-1274.7000000000007</v>
      </c>
      <c r="M28" s="30"/>
    </row>
    <row r="29" spans="2:13" ht="37.5" x14ac:dyDescent="0.3">
      <c r="B29" s="9" t="s">
        <v>60</v>
      </c>
      <c r="C29" s="4" t="s">
        <v>21</v>
      </c>
      <c r="D29" s="5">
        <v>459.8</v>
      </c>
      <c r="E29" s="53"/>
      <c r="F29" s="75">
        <v>273</v>
      </c>
      <c r="G29" s="77"/>
      <c r="H29" s="82">
        <v>170.6</v>
      </c>
      <c r="I29" s="83"/>
      <c r="J29" s="11">
        <f t="shared" si="10"/>
        <v>62.490842490842489</v>
      </c>
      <c r="K29" s="5">
        <f t="shared" si="3"/>
        <v>-102.4</v>
      </c>
      <c r="L29" s="5">
        <f t="shared" si="11"/>
        <v>-289.20000000000005</v>
      </c>
      <c r="M29" s="30"/>
    </row>
    <row r="30" spans="2:13" ht="37.5" x14ac:dyDescent="0.3">
      <c r="B30" s="6" t="s">
        <v>22</v>
      </c>
      <c r="C30" s="7" t="s">
        <v>23</v>
      </c>
      <c r="D30" s="3">
        <f>D31+D32+D33</f>
        <v>8976.1</v>
      </c>
      <c r="E30" s="52">
        <f>D30/D57*100</f>
        <v>3.2173612268562088</v>
      </c>
      <c r="F30" s="74">
        <f>F31+F32+F33</f>
        <v>3615.2</v>
      </c>
      <c r="G30" s="76">
        <f>F30/F57*100</f>
        <v>1.2088790682883586</v>
      </c>
      <c r="H30" s="80">
        <f>H31+H32+H33</f>
        <v>3044.8</v>
      </c>
      <c r="I30" s="81">
        <f>H30/H57*100</f>
        <v>1.0557308191535675</v>
      </c>
      <c r="J30" s="10">
        <f t="shared" si="10"/>
        <v>84.222173047134334</v>
      </c>
      <c r="K30" s="3">
        <f t="shared" si="3"/>
        <v>-570.39999999999964</v>
      </c>
      <c r="L30" s="3">
        <f t="shared" si="11"/>
        <v>-5931.3</v>
      </c>
      <c r="M30" s="29">
        <f t="shared" ref="M30:M36" si="12">I30-E30</f>
        <v>-2.1616304077026411</v>
      </c>
    </row>
    <row r="31" spans="2:13" ht="18.75" x14ac:dyDescent="0.3">
      <c r="B31" s="9" t="s">
        <v>61</v>
      </c>
      <c r="C31" s="8" t="s">
        <v>24</v>
      </c>
      <c r="D31" s="5">
        <v>17.899999999999999</v>
      </c>
      <c r="E31" s="53"/>
      <c r="F31" s="75">
        <v>33.5</v>
      </c>
      <c r="G31" s="77"/>
      <c r="H31" s="82">
        <v>33.5</v>
      </c>
      <c r="I31" s="83"/>
      <c r="J31" s="11">
        <f t="shared" si="10"/>
        <v>100</v>
      </c>
      <c r="K31" s="5">
        <f t="shared" si="3"/>
        <v>0</v>
      </c>
      <c r="L31" s="5">
        <f t="shared" si="11"/>
        <v>15.600000000000001</v>
      </c>
      <c r="M31" s="30"/>
    </row>
    <row r="32" spans="2:13" ht="18.75" x14ac:dyDescent="0.3">
      <c r="B32" s="9" t="s">
        <v>62</v>
      </c>
      <c r="C32" s="8" t="s">
        <v>25</v>
      </c>
      <c r="D32" s="5">
        <v>8958.2000000000007</v>
      </c>
      <c r="E32" s="53"/>
      <c r="F32" s="75">
        <v>3581.7</v>
      </c>
      <c r="G32" s="77"/>
      <c r="H32" s="82">
        <v>3011.3</v>
      </c>
      <c r="I32" s="83"/>
      <c r="J32" s="11">
        <f t="shared" si="10"/>
        <v>84.074601446240621</v>
      </c>
      <c r="K32" s="5">
        <f t="shared" si="3"/>
        <v>-570.39999999999964</v>
      </c>
      <c r="L32" s="5">
        <f t="shared" si="11"/>
        <v>-5946.9000000000005</v>
      </c>
      <c r="M32" s="30"/>
    </row>
    <row r="33" spans="2:13" ht="18.75" x14ac:dyDescent="0.3">
      <c r="B33" s="9" t="s">
        <v>63</v>
      </c>
      <c r="C33" s="8" t="s">
        <v>26</v>
      </c>
      <c r="D33" s="5">
        <v>0</v>
      </c>
      <c r="E33" s="53"/>
      <c r="F33" s="75">
        <v>0</v>
      </c>
      <c r="G33" s="77"/>
      <c r="H33" s="82">
        <v>0</v>
      </c>
      <c r="I33" s="83"/>
      <c r="J33" s="11">
        <v>0</v>
      </c>
      <c r="K33" s="5">
        <f t="shared" si="3"/>
        <v>0</v>
      </c>
      <c r="L33" s="5">
        <f t="shared" si="11"/>
        <v>0</v>
      </c>
      <c r="M33" s="30"/>
    </row>
    <row r="34" spans="2:13" ht="18.75" x14ac:dyDescent="0.3">
      <c r="B34" s="6" t="s">
        <v>77</v>
      </c>
      <c r="C34" s="7" t="s">
        <v>78</v>
      </c>
      <c r="D34" s="3">
        <f>D35</f>
        <v>20</v>
      </c>
      <c r="E34" s="52">
        <v>0</v>
      </c>
      <c r="F34" s="74">
        <f>F35</f>
        <v>10</v>
      </c>
      <c r="G34" s="76">
        <f>G35</f>
        <v>0</v>
      </c>
      <c r="H34" s="80">
        <f>H35</f>
        <v>0</v>
      </c>
      <c r="I34" s="81">
        <f>I35</f>
        <v>0</v>
      </c>
      <c r="J34" s="10">
        <v>0</v>
      </c>
      <c r="K34" s="3">
        <f t="shared" si="3"/>
        <v>-10</v>
      </c>
      <c r="L34" s="5">
        <f t="shared" si="11"/>
        <v>-20</v>
      </c>
      <c r="M34" s="30"/>
    </row>
    <row r="35" spans="2:13" ht="37.5" x14ac:dyDescent="0.3">
      <c r="B35" s="9" t="s">
        <v>108</v>
      </c>
      <c r="C35" s="8" t="s">
        <v>109</v>
      </c>
      <c r="D35" s="5">
        <v>20</v>
      </c>
      <c r="E35" s="53"/>
      <c r="F35" s="75">
        <v>10</v>
      </c>
      <c r="G35" s="77"/>
      <c r="H35" s="82">
        <v>0</v>
      </c>
      <c r="I35" s="83"/>
      <c r="J35" s="11">
        <v>0</v>
      </c>
      <c r="K35" s="5">
        <f t="shared" si="3"/>
        <v>-10</v>
      </c>
      <c r="L35" s="5">
        <f t="shared" si="11"/>
        <v>-20</v>
      </c>
      <c r="M35" s="30"/>
    </row>
    <row r="36" spans="2:13" ht="18.75" x14ac:dyDescent="0.3">
      <c r="B36" s="6" t="s">
        <v>27</v>
      </c>
      <c r="C36" s="7" t="s">
        <v>28</v>
      </c>
      <c r="D36" s="3">
        <f>D37+D38+D39+D40+D41</f>
        <v>168176.09999999998</v>
      </c>
      <c r="E36" s="52">
        <f>D36/D57*100</f>
        <v>60.280440661745338</v>
      </c>
      <c r="F36" s="74">
        <f>F37+F38+F39+F40+F41</f>
        <v>179505.90000000002</v>
      </c>
      <c r="G36" s="76">
        <f>F36/F57*100</f>
        <v>60.024597572544614</v>
      </c>
      <c r="H36" s="80">
        <f>H37+H38+H39+H40+H41</f>
        <v>177809.69999999998</v>
      </c>
      <c r="I36" s="81">
        <f>H36/H57*100</f>
        <v>61.652384470063723</v>
      </c>
      <c r="J36" s="10">
        <f>H36/F36*100</f>
        <v>99.055072841616891</v>
      </c>
      <c r="K36" s="3">
        <f t="shared" si="3"/>
        <v>-1696.2000000000407</v>
      </c>
      <c r="L36" s="3">
        <f t="shared" si="11"/>
        <v>9633.6000000000058</v>
      </c>
      <c r="M36" s="29">
        <f t="shared" si="12"/>
        <v>1.3719438083183846</v>
      </c>
    </row>
    <row r="37" spans="2:13" ht="18.75" x14ac:dyDescent="0.3">
      <c r="B37" s="9" t="s">
        <v>64</v>
      </c>
      <c r="C37" s="8" t="s">
        <v>29</v>
      </c>
      <c r="D37" s="5">
        <v>23418.5</v>
      </c>
      <c r="E37" s="53"/>
      <c r="F37" s="75">
        <v>27563.9</v>
      </c>
      <c r="G37" s="77"/>
      <c r="H37" s="82">
        <v>27307.200000000001</v>
      </c>
      <c r="I37" s="83"/>
      <c r="J37" s="11">
        <f>H37/F37*100</f>
        <v>99.068709435167008</v>
      </c>
      <c r="K37" s="5">
        <f t="shared" si="3"/>
        <v>-256.70000000000073</v>
      </c>
      <c r="L37" s="5">
        <f t="shared" si="11"/>
        <v>3888.7000000000007</v>
      </c>
      <c r="M37" s="30"/>
    </row>
    <row r="38" spans="2:13" ht="18" customHeight="1" x14ac:dyDescent="0.3">
      <c r="B38" s="9" t="s">
        <v>65</v>
      </c>
      <c r="C38" s="8" t="s">
        <v>30</v>
      </c>
      <c r="D38" s="5">
        <v>113841.3</v>
      </c>
      <c r="E38" s="53"/>
      <c r="F38" s="75">
        <v>118913.8</v>
      </c>
      <c r="G38" s="77"/>
      <c r="H38" s="82">
        <v>117839.4</v>
      </c>
      <c r="I38" s="83"/>
      <c r="J38" s="11">
        <f>H38/F38*100</f>
        <v>99.096488380658926</v>
      </c>
      <c r="K38" s="5">
        <f t="shared" si="3"/>
        <v>-1074.4000000000087</v>
      </c>
      <c r="L38" s="5">
        <f t="shared" si="11"/>
        <v>3998.0999999999913</v>
      </c>
      <c r="M38" s="30"/>
    </row>
    <row r="39" spans="2:13" ht="40.5" customHeight="1" x14ac:dyDescent="0.3">
      <c r="B39" s="9" t="s">
        <v>95</v>
      </c>
      <c r="C39" s="8" t="s">
        <v>96</v>
      </c>
      <c r="D39" s="5">
        <v>7143.4</v>
      </c>
      <c r="E39" s="53"/>
      <c r="F39" s="75">
        <v>7184.4</v>
      </c>
      <c r="G39" s="77"/>
      <c r="H39" s="82">
        <v>7013.8</v>
      </c>
      <c r="I39" s="83"/>
      <c r="J39" s="11">
        <f>H39/F39*100</f>
        <v>97.625410611881307</v>
      </c>
      <c r="K39" s="5">
        <f t="shared" si="3"/>
        <v>-170.59999999999945</v>
      </c>
      <c r="L39" s="5">
        <f t="shared" si="11"/>
        <v>-129.59999999999945</v>
      </c>
      <c r="M39" s="30"/>
    </row>
    <row r="40" spans="2:13" ht="35.25" customHeight="1" x14ac:dyDescent="0.3">
      <c r="B40" s="9" t="s">
        <v>66</v>
      </c>
      <c r="C40" s="8" t="s">
        <v>31</v>
      </c>
      <c r="D40" s="5">
        <v>643.79999999999995</v>
      </c>
      <c r="E40" s="53"/>
      <c r="F40" s="75">
        <v>695.7</v>
      </c>
      <c r="G40" s="77"/>
      <c r="H40" s="82">
        <v>674.9</v>
      </c>
      <c r="I40" s="83"/>
      <c r="J40" s="11">
        <f t="shared" ref="J40:J52" si="13">H40/F40*100</f>
        <v>97.010205548368546</v>
      </c>
      <c r="K40" s="5">
        <f t="shared" ref="K40:K56" si="14">H40-F40</f>
        <v>-20.800000000000068</v>
      </c>
      <c r="L40" s="5">
        <f t="shared" si="11"/>
        <v>31.100000000000023</v>
      </c>
      <c r="M40" s="30"/>
    </row>
    <row r="41" spans="2:13" ht="37.5" customHeight="1" x14ac:dyDescent="0.3">
      <c r="B41" s="9" t="s">
        <v>67</v>
      </c>
      <c r="C41" s="8" t="s">
        <v>32</v>
      </c>
      <c r="D41" s="5">
        <v>23129.1</v>
      </c>
      <c r="E41" s="53"/>
      <c r="F41" s="75">
        <v>25148.1</v>
      </c>
      <c r="G41" s="77"/>
      <c r="H41" s="82">
        <v>24974.400000000001</v>
      </c>
      <c r="I41" s="83"/>
      <c r="J41" s="11">
        <f t="shared" si="13"/>
        <v>99.309291755639606</v>
      </c>
      <c r="K41" s="5">
        <f t="shared" si="14"/>
        <v>-173.69999999999709</v>
      </c>
      <c r="L41" s="5">
        <f t="shared" si="11"/>
        <v>1845.3000000000029</v>
      </c>
      <c r="M41" s="30"/>
    </row>
    <row r="42" spans="2:13" ht="18" customHeight="1" x14ac:dyDescent="0.3">
      <c r="B42" s="6" t="s">
        <v>33</v>
      </c>
      <c r="C42" s="7" t="s">
        <v>34</v>
      </c>
      <c r="D42" s="3">
        <f>D43+D44</f>
        <v>27852.600000000002</v>
      </c>
      <c r="E42" s="52">
        <f>D42/D57*100</f>
        <v>9.983386471533878</v>
      </c>
      <c r="F42" s="74">
        <f>F43+F44</f>
        <v>32991</v>
      </c>
      <c r="G42" s="76">
        <f>F42/F57*100</f>
        <v>11.031790590258144</v>
      </c>
      <c r="H42" s="80">
        <f>H43+H44</f>
        <v>32695</v>
      </c>
      <c r="I42" s="81">
        <f>H42/H57*100</f>
        <v>11.33641589996909</v>
      </c>
      <c r="J42" s="10">
        <f t="shared" si="13"/>
        <v>99.102785608196172</v>
      </c>
      <c r="K42" s="3">
        <f t="shared" si="14"/>
        <v>-296</v>
      </c>
      <c r="L42" s="3">
        <f t="shared" si="11"/>
        <v>4842.3999999999978</v>
      </c>
      <c r="M42" s="29">
        <f t="shared" ref="M42:M50" si="15">I42-E42</f>
        <v>1.353029428435212</v>
      </c>
    </row>
    <row r="43" spans="2:13" ht="19.5" customHeight="1" x14ac:dyDescent="0.3">
      <c r="B43" s="9" t="s">
        <v>68</v>
      </c>
      <c r="C43" s="8" t="s">
        <v>35</v>
      </c>
      <c r="D43" s="5">
        <v>22878.9</v>
      </c>
      <c r="E43" s="53"/>
      <c r="F43" s="75">
        <v>27546.5</v>
      </c>
      <c r="G43" s="77"/>
      <c r="H43" s="82">
        <v>27359.7</v>
      </c>
      <c r="I43" s="83"/>
      <c r="J43" s="11">
        <f t="shared" si="13"/>
        <v>99.321873922276879</v>
      </c>
      <c r="K43" s="5">
        <f t="shared" si="14"/>
        <v>-186.79999999999927</v>
      </c>
      <c r="L43" s="5">
        <f t="shared" si="11"/>
        <v>4480.7999999999993</v>
      </c>
      <c r="M43" s="30"/>
    </row>
    <row r="44" spans="2:13" ht="39" customHeight="1" x14ac:dyDescent="0.3">
      <c r="B44" s="9" t="s">
        <v>69</v>
      </c>
      <c r="C44" s="8" t="s">
        <v>36</v>
      </c>
      <c r="D44" s="5">
        <v>4973.7</v>
      </c>
      <c r="E44" s="53"/>
      <c r="F44" s="75">
        <v>5444.5</v>
      </c>
      <c r="G44" s="77"/>
      <c r="H44" s="82">
        <v>5335.3</v>
      </c>
      <c r="I44" s="83"/>
      <c r="J44" s="11">
        <f t="shared" si="13"/>
        <v>97.994306180549188</v>
      </c>
      <c r="K44" s="5">
        <f t="shared" si="14"/>
        <v>-109.19999999999982</v>
      </c>
      <c r="L44" s="5">
        <f t="shared" si="11"/>
        <v>361.60000000000036</v>
      </c>
      <c r="M44" s="30"/>
    </row>
    <row r="45" spans="2:13" ht="18.75" x14ac:dyDescent="0.3">
      <c r="B45" s="6" t="s">
        <v>37</v>
      </c>
      <c r="C45" s="7" t="s">
        <v>38</v>
      </c>
      <c r="D45" s="3">
        <f>D46+D47+D48+D49</f>
        <v>14603.600000000002</v>
      </c>
      <c r="E45" s="52">
        <f>D45/D57*100</f>
        <v>5.2344622288652456</v>
      </c>
      <c r="F45" s="74">
        <f>F46+F47+F48+F49</f>
        <v>13365.7</v>
      </c>
      <c r="G45" s="76">
        <f>F45/F57*100</f>
        <v>4.4693281043985715</v>
      </c>
      <c r="H45" s="80">
        <f>H46+H47+H48+H49</f>
        <v>11182.5</v>
      </c>
      <c r="I45" s="81">
        <f>H45/H57*100</f>
        <v>3.8773350910354596</v>
      </c>
      <c r="J45" s="10">
        <f t="shared" si="13"/>
        <v>83.665651630666545</v>
      </c>
      <c r="K45" s="3">
        <f t="shared" si="14"/>
        <v>-2183.2000000000007</v>
      </c>
      <c r="L45" s="3">
        <f t="shared" si="11"/>
        <v>-3421.1000000000022</v>
      </c>
      <c r="M45" s="29">
        <f t="shared" si="15"/>
        <v>-1.357127137829786</v>
      </c>
    </row>
    <row r="46" spans="2:13" ht="18.75" x14ac:dyDescent="0.3">
      <c r="B46" s="9" t="s">
        <v>37</v>
      </c>
      <c r="C46" s="8" t="s">
        <v>39</v>
      </c>
      <c r="D46" s="5">
        <v>2941.8</v>
      </c>
      <c r="E46" s="53"/>
      <c r="F46" s="75">
        <v>2787.2</v>
      </c>
      <c r="G46" s="77"/>
      <c r="H46" s="82">
        <v>2787.2</v>
      </c>
      <c r="I46" s="83"/>
      <c r="J46" s="11">
        <f t="shared" si="13"/>
        <v>100</v>
      </c>
      <c r="K46" s="5">
        <f t="shared" si="14"/>
        <v>0</v>
      </c>
      <c r="L46" s="5">
        <f t="shared" si="11"/>
        <v>-154.60000000000036</v>
      </c>
      <c r="M46" s="30"/>
    </row>
    <row r="47" spans="2:13" ht="18" customHeight="1" x14ac:dyDescent="0.3">
      <c r="B47" s="9" t="s">
        <v>70</v>
      </c>
      <c r="C47" s="8" t="s">
        <v>40</v>
      </c>
      <c r="D47" s="5">
        <v>2322</v>
      </c>
      <c r="E47" s="53"/>
      <c r="F47" s="75">
        <v>23.5</v>
      </c>
      <c r="G47" s="77"/>
      <c r="H47" s="82">
        <v>23.5</v>
      </c>
      <c r="I47" s="83"/>
      <c r="J47" s="11">
        <f t="shared" si="13"/>
        <v>100</v>
      </c>
      <c r="K47" s="5">
        <f t="shared" si="14"/>
        <v>0</v>
      </c>
      <c r="L47" s="5">
        <f t="shared" si="11"/>
        <v>-2298.5</v>
      </c>
      <c r="M47" s="30"/>
    </row>
    <row r="48" spans="2:13" ht="18.75" x14ac:dyDescent="0.3">
      <c r="B48" s="9" t="s">
        <v>71</v>
      </c>
      <c r="C48" s="8" t="s">
        <v>41</v>
      </c>
      <c r="D48" s="5">
        <v>8245.6</v>
      </c>
      <c r="E48" s="53"/>
      <c r="F48" s="75">
        <v>9516.7999999999993</v>
      </c>
      <c r="G48" s="77"/>
      <c r="H48" s="82">
        <v>7333.6</v>
      </c>
      <c r="I48" s="83"/>
      <c r="J48" s="11">
        <f t="shared" si="13"/>
        <v>77.059515803631484</v>
      </c>
      <c r="K48" s="5">
        <f t="shared" si="14"/>
        <v>-2183.1999999999989</v>
      </c>
      <c r="L48" s="5">
        <f t="shared" si="11"/>
        <v>-912</v>
      </c>
      <c r="M48" s="30"/>
    </row>
    <row r="49" spans="2:14" ht="37.5" customHeight="1" x14ac:dyDescent="0.3">
      <c r="B49" s="9" t="s">
        <v>91</v>
      </c>
      <c r="C49" s="8" t="s">
        <v>42</v>
      </c>
      <c r="D49" s="5">
        <v>1094.2</v>
      </c>
      <c r="E49" s="53"/>
      <c r="F49" s="75">
        <v>1038.2</v>
      </c>
      <c r="G49" s="77"/>
      <c r="H49" s="82">
        <v>1038.2</v>
      </c>
      <c r="I49" s="83"/>
      <c r="J49" s="11">
        <f t="shared" si="13"/>
        <v>100</v>
      </c>
      <c r="K49" s="5">
        <f t="shared" si="14"/>
        <v>0</v>
      </c>
      <c r="L49" s="5">
        <f t="shared" si="11"/>
        <v>-56</v>
      </c>
      <c r="M49" s="30"/>
    </row>
    <row r="50" spans="2:14" ht="17.25" customHeight="1" x14ac:dyDescent="0.3">
      <c r="B50" s="6" t="s">
        <v>92</v>
      </c>
      <c r="C50" s="7" t="s">
        <v>43</v>
      </c>
      <c r="D50" s="3">
        <f>D51+D52</f>
        <v>5628.6</v>
      </c>
      <c r="E50" s="52">
        <f>D50/D57*100</f>
        <v>2.017495282080509</v>
      </c>
      <c r="F50" s="74">
        <f>F51+F52</f>
        <v>9084.7999999999993</v>
      </c>
      <c r="G50" s="76">
        <f>F50/F57*100</f>
        <v>3.0378470235633106</v>
      </c>
      <c r="H50" s="80">
        <f>H51+H52</f>
        <v>9049</v>
      </c>
      <c r="I50" s="81">
        <f>H50/H57*100</f>
        <v>3.1375815102865974</v>
      </c>
      <c r="J50" s="10">
        <f t="shared" si="13"/>
        <v>99.605935188446651</v>
      </c>
      <c r="K50" s="3">
        <f t="shared" si="14"/>
        <v>-35.799999999999272</v>
      </c>
      <c r="L50" s="3">
        <f t="shared" si="11"/>
        <v>3420.3999999999996</v>
      </c>
      <c r="M50" s="29">
        <f t="shared" si="15"/>
        <v>1.1200862282060884</v>
      </c>
    </row>
    <row r="51" spans="2:14" ht="19.5" customHeight="1" x14ac:dyDescent="0.3">
      <c r="B51" s="9" t="s">
        <v>72</v>
      </c>
      <c r="C51" s="15" t="s">
        <v>44</v>
      </c>
      <c r="D51" s="5">
        <v>5447.1</v>
      </c>
      <c r="E51" s="53"/>
      <c r="F51" s="75">
        <v>8856</v>
      </c>
      <c r="G51" s="77"/>
      <c r="H51" s="82">
        <v>8846.4</v>
      </c>
      <c r="I51" s="83"/>
      <c r="J51" s="11">
        <f t="shared" si="13"/>
        <v>99.89159891598915</v>
      </c>
      <c r="K51" s="5">
        <f t="shared" si="14"/>
        <v>-9.6000000000003638</v>
      </c>
      <c r="L51" s="5">
        <f t="shared" si="11"/>
        <v>3399.2999999999993</v>
      </c>
      <c r="M51" s="30"/>
    </row>
    <row r="52" spans="2:14" ht="18" customHeight="1" x14ac:dyDescent="0.3">
      <c r="B52" s="9" t="s">
        <v>73</v>
      </c>
      <c r="C52" s="15" t="s">
        <v>45</v>
      </c>
      <c r="D52" s="5">
        <v>181.5</v>
      </c>
      <c r="E52" s="53"/>
      <c r="F52" s="75">
        <v>228.8</v>
      </c>
      <c r="G52" s="77"/>
      <c r="H52" s="82">
        <v>202.6</v>
      </c>
      <c r="I52" s="83"/>
      <c r="J52" s="11">
        <f t="shared" si="13"/>
        <v>88.548951048951039</v>
      </c>
      <c r="K52" s="5">
        <f t="shared" si="14"/>
        <v>-26.200000000000017</v>
      </c>
      <c r="L52" s="5">
        <f t="shared" si="11"/>
        <v>21.099999999999994</v>
      </c>
      <c r="M52" s="30"/>
      <c r="N52" t="s">
        <v>97</v>
      </c>
    </row>
    <row r="53" spans="2:14" ht="99.75" customHeight="1" x14ac:dyDescent="0.3">
      <c r="B53" s="6" t="s">
        <v>99</v>
      </c>
      <c r="C53" s="51" t="s">
        <v>100</v>
      </c>
      <c r="D53" s="3">
        <f>D54+D55</f>
        <v>4089</v>
      </c>
      <c r="E53" s="54">
        <f>D53/D57*100</f>
        <v>1.4656465565908396</v>
      </c>
      <c r="F53" s="74">
        <f>F54+F55</f>
        <v>3283</v>
      </c>
      <c r="G53" s="76">
        <f>F53/F57*100</f>
        <v>1.0977954141377189</v>
      </c>
      <c r="H53" s="80">
        <f>H54+H55</f>
        <v>3283</v>
      </c>
      <c r="I53" s="81">
        <f>H53/H57*100</f>
        <v>1.1383224774307545</v>
      </c>
      <c r="J53" s="47">
        <f>H53/F53*100</f>
        <v>100</v>
      </c>
      <c r="K53" s="5">
        <f t="shared" si="14"/>
        <v>0</v>
      </c>
      <c r="L53" s="5">
        <f t="shared" si="11"/>
        <v>-806</v>
      </c>
      <c r="M53" s="29">
        <f t="shared" si="11"/>
        <v>-0.3273240791600851</v>
      </c>
    </row>
    <row r="54" spans="2:14" ht="76.5" customHeight="1" x14ac:dyDescent="0.3">
      <c r="B54" s="9" t="s">
        <v>101</v>
      </c>
      <c r="C54" s="15" t="s">
        <v>102</v>
      </c>
      <c r="D54" s="5">
        <v>696</v>
      </c>
      <c r="E54" s="53"/>
      <c r="F54" s="75">
        <v>683</v>
      </c>
      <c r="G54" s="77"/>
      <c r="H54" s="82">
        <v>683</v>
      </c>
      <c r="I54" s="83"/>
      <c r="J54" s="47">
        <f t="shared" ref="J54:J57" si="16">H54/F54*100</f>
        <v>100</v>
      </c>
      <c r="K54" s="5">
        <f t="shared" si="14"/>
        <v>0</v>
      </c>
      <c r="L54" s="5">
        <f t="shared" si="11"/>
        <v>-13</v>
      </c>
      <c r="M54" s="30"/>
    </row>
    <row r="55" spans="2:14" ht="18" customHeight="1" x14ac:dyDescent="0.3">
      <c r="B55" s="9" t="s">
        <v>104</v>
      </c>
      <c r="C55" s="15" t="s">
        <v>103</v>
      </c>
      <c r="D55" s="5">
        <v>3393</v>
      </c>
      <c r="E55" s="53"/>
      <c r="F55" s="75">
        <v>2600</v>
      </c>
      <c r="G55" s="77"/>
      <c r="H55" s="82">
        <v>2600</v>
      </c>
      <c r="I55" s="83"/>
      <c r="J55" s="47">
        <f t="shared" si="16"/>
        <v>100</v>
      </c>
      <c r="K55" s="5">
        <f t="shared" si="14"/>
        <v>0</v>
      </c>
      <c r="L55" s="5">
        <f t="shared" si="11"/>
        <v>-793</v>
      </c>
      <c r="M55" s="30"/>
    </row>
    <row r="56" spans="2:14" ht="41.25" customHeight="1" x14ac:dyDescent="0.3">
      <c r="B56" s="9" t="s">
        <v>105</v>
      </c>
      <c r="C56" s="15" t="s">
        <v>106</v>
      </c>
      <c r="D56" s="5"/>
      <c r="E56" s="53"/>
      <c r="F56" s="75">
        <v>0</v>
      </c>
      <c r="G56" s="77"/>
      <c r="H56" s="82"/>
      <c r="I56" s="83"/>
      <c r="J56" s="47">
        <v>0</v>
      </c>
      <c r="K56" s="5">
        <f t="shared" si="14"/>
        <v>0</v>
      </c>
      <c r="L56" s="5">
        <f t="shared" si="11"/>
        <v>0</v>
      </c>
      <c r="M56" s="30"/>
    </row>
    <row r="57" spans="2:14" ht="16.5" customHeight="1" x14ac:dyDescent="0.3">
      <c r="B57" s="6" t="s">
        <v>46</v>
      </c>
      <c r="C57" s="3"/>
      <c r="D57" s="46">
        <f t="shared" ref="D57" si="17">D11+D20+D22+D25+D30+D34+D36+D42+D45+D50+D53</f>
        <v>278989.49999999994</v>
      </c>
      <c r="E57" s="46">
        <f t="shared" ref="D57:E57" si="18">E11+E20+E22+E25+E30+E34+E36+E42+E45+E50+E53</f>
        <v>98.702577462592672</v>
      </c>
      <c r="F57" s="72">
        <f>F11+F20+F22+F25+F30+F34+F36+F42+F45+F50+F53</f>
        <v>299053.90000000002</v>
      </c>
      <c r="G57" s="72">
        <f t="shared" ref="G57:M57" si="19">G11+G20+G22+G25+G30+G34+G36+G42+G45+G50+G53</f>
        <v>99.996656121187513</v>
      </c>
      <c r="H57" s="72">
        <f t="shared" si="19"/>
        <v>288406.84999999998</v>
      </c>
      <c r="I57" s="72">
        <f>SUM(I11:I56)</f>
        <v>99.999999999999986</v>
      </c>
      <c r="J57" s="47">
        <f t="shared" si="16"/>
        <v>96.439755508956722</v>
      </c>
      <c r="K57" s="46">
        <f t="shared" si="19"/>
        <v>-10647.050000000043</v>
      </c>
      <c r="L57" s="46">
        <f t="shared" si="19"/>
        <v>9417.3499999999967</v>
      </c>
      <c r="M57" s="46">
        <f t="shared" si="19"/>
        <v>1.2974225374073065</v>
      </c>
    </row>
    <row r="58" spans="2:14" ht="18" customHeight="1" x14ac:dyDescent="0.35">
      <c r="B58" s="26"/>
      <c r="C58" s="3"/>
      <c r="D58" s="24"/>
      <c r="E58" s="24"/>
      <c r="F58" s="48"/>
      <c r="G58" s="20"/>
      <c r="H58" s="20"/>
      <c r="I58" s="25"/>
      <c r="J58" s="22"/>
      <c r="K58" s="25"/>
      <c r="L58" s="25"/>
      <c r="M58" s="31"/>
    </row>
    <row r="59" spans="2:14" ht="18.75" customHeight="1" x14ac:dyDescent="0.35">
      <c r="B59" s="26"/>
      <c r="C59" s="5"/>
      <c r="D59" s="33"/>
      <c r="E59" s="20"/>
      <c r="F59" s="49"/>
      <c r="G59" s="20"/>
      <c r="H59" s="34"/>
      <c r="I59" s="21"/>
      <c r="J59" s="22"/>
      <c r="K59" s="43"/>
      <c r="L59" s="23"/>
      <c r="M59" s="32"/>
    </row>
    <row r="60" spans="2:14" ht="18.75" x14ac:dyDescent="0.3">
      <c r="B60" s="28"/>
      <c r="C60" s="1"/>
      <c r="D60" s="1"/>
      <c r="E60" s="1"/>
      <c r="F60" s="50"/>
      <c r="G60" s="1"/>
      <c r="H60" s="1"/>
      <c r="I60" s="1"/>
      <c r="J60" s="13"/>
      <c r="K60" s="1"/>
    </row>
    <row r="61" spans="2:14" ht="15" customHeight="1" x14ac:dyDescent="0.3">
      <c r="B61" s="40"/>
      <c r="C61" s="1"/>
      <c r="D61" s="1"/>
      <c r="E61" s="1"/>
      <c r="F61" s="50"/>
      <c r="G61" s="41"/>
      <c r="H61" s="1"/>
      <c r="I61" s="41"/>
      <c r="J61" s="13"/>
      <c r="K61" s="1"/>
    </row>
    <row r="62" spans="2:14" ht="18.75" x14ac:dyDescent="0.3">
      <c r="B62" s="12"/>
      <c r="C62" s="1"/>
      <c r="D62" s="1"/>
      <c r="E62" s="1"/>
      <c r="F62" s="50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0"/>
      <c r="G63" s="1"/>
      <c r="H63" s="1"/>
      <c r="I63" s="1"/>
      <c r="J63" s="13"/>
      <c r="K63" s="1"/>
      <c r="M63" s="42"/>
    </row>
    <row r="64" spans="2:14" ht="18.75" x14ac:dyDescent="0.3">
      <c r="B64" s="12"/>
      <c r="C64" s="1"/>
      <c r="D64" s="1"/>
      <c r="E64" s="1"/>
      <c r="F64" s="50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0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0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0"/>
      <c r="G67" s="1"/>
      <c r="H67" s="1"/>
      <c r="I67" s="1"/>
    </row>
    <row r="68" spans="2:11" ht="18.75" x14ac:dyDescent="0.3">
      <c r="B68" s="1"/>
      <c r="C68" s="1"/>
      <c r="D68" s="1"/>
      <c r="E68" s="1"/>
      <c r="F68" s="50"/>
      <c r="G68" s="1"/>
      <c r="H68" s="1"/>
      <c r="I68" s="1"/>
    </row>
  </sheetData>
  <mergeCells count="15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3:B4"/>
    <mergeCell ref="D3:E3"/>
    <mergeCell ref="F3:G3"/>
    <mergeCell ref="H3:I3"/>
    <mergeCell ref="J3:J4"/>
    <mergeCell ref="K3:K4"/>
  </mergeCells>
  <pageMargins left="0.70866141732283472" right="0.70866141732283472" top="0" bottom="0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2020-02-04T07:49:17Z</cp:lastPrinted>
  <dcterms:created xsi:type="dcterms:W3CDTF">2015-02-09T15:35:03Z</dcterms:created>
  <dcterms:modified xsi:type="dcterms:W3CDTF">2020-02-04T07:57:32Z</dcterms:modified>
</cp:coreProperties>
</file>