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 calcOnSave="0"/>
</workbook>
</file>

<file path=xl/calcChain.xml><?xml version="1.0" encoding="utf-8"?>
<calcChain xmlns="http://schemas.openxmlformats.org/spreadsheetml/2006/main">
  <c r="F46" i="2"/>
  <c r="E25"/>
  <c r="E21"/>
  <c r="E19"/>
  <c r="E13"/>
  <c r="E50" i="1"/>
  <c r="E47"/>
  <c r="E19" i="3"/>
  <c r="F22" i="2"/>
  <c r="F25"/>
  <c r="F34"/>
  <c r="F21"/>
  <c r="F19"/>
  <c r="F13"/>
  <c r="E34"/>
  <c r="F70"/>
  <c r="F12"/>
  <c r="F75"/>
  <c r="D46"/>
  <c r="D34"/>
  <c r="D25"/>
  <c r="D75"/>
  <c r="D21"/>
  <c r="D19"/>
  <c r="D12"/>
  <c r="E33"/>
  <c r="I58"/>
  <c r="K58"/>
  <c r="J58"/>
  <c r="D15"/>
  <c r="E15"/>
  <c r="E22" i="1"/>
  <c r="E28"/>
  <c r="E37"/>
  <c r="E32"/>
  <c r="E31"/>
  <c r="E27"/>
  <c r="E21"/>
  <c r="E20"/>
  <c r="H20"/>
  <c r="H50"/>
  <c r="H47"/>
  <c r="H30"/>
  <c r="H28"/>
  <c r="H32"/>
  <c r="H31"/>
  <c r="H27"/>
  <c r="H21"/>
  <c r="H37"/>
  <c r="F59" i="2"/>
  <c r="F51"/>
  <c r="D51"/>
  <c r="D43"/>
  <c r="D22"/>
  <c r="D13"/>
  <c r="D60"/>
  <c r="D59"/>
  <c r="D70"/>
  <c r="E42" i="1"/>
  <c r="F15" i="2"/>
  <c r="F77"/>
  <c r="I15"/>
  <c r="K15"/>
  <c r="I19"/>
  <c r="E23"/>
  <c r="E24"/>
  <c r="E22"/>
  <c r="E30"/>
  <c r="E26"/>
  <c r="E31"/>
  <c r="E37"/>
  <c r="K19"/>
  <c r="E43"/>
  <c r="I43"/>
  <c r="K43"/>
  <c r="K13"/>
  <c r="J15"/>
  <c r="J19"/>
  <c r="J43"/>
  <c r="J13"/>
  <c r="E39"/>
  <c r="I71"/>
  <c r="I70"/>
  <c r="E71"/>
  <c r="E77"/>
  <c r="D21" i="1"/>
  <c r="I32" i="2"/>
  <c r="I29"/>
  <c r="I28"/>
  <c r="I27"/>
  <c r="I26"/>
  <c r="I30"/>
  <c r="I31"/>
  <c r="I25"/>
  <c r="I24"/>
  <c r="I23"/>
  <c r="I22"/>
  <c r="I35"/>
  <c r="I36"/>
  <c r="I37"/>
  <c r="I34"/>
  <c r="I21"/>
  <c r="J75"/>
  <c r="E68"/>
  <c r="K68"/>
  <c r="J68"/>
  <c r="K71"/>
  <c r="K70"/>
  <c r="J71"/>
  <c r="J70"/>
  <c r="J65"/>
  <c r="J61"/>
  <c r="J60"/>
  <c r="J66"/>
  <c r="J59"/>
  <c r="E65"/>
  <c r="I65"/>
  <c r="K65"/>
  <c r="E61"/>
  <c r="I61"/>
  <c r="K61"/>
  <c r="K60"/>
  <c r="E12"/>
  <c r="I12"/>
  <c r="K12"/>
  <c r="J12"/>
  <c r="E62"/>
  <c r="E63"/>
  <c r="E64"/>
  <c r="E60"/>
  <c r="E66"/>
  <c r="E59"/>
  <c r="E70"/>
  <c r="E75"/>
  <c r="I75"/>
  <c r="K75"/>
  <c r="J47"/>
  <c r="J48"/>
  <c r="J49"/>
  <c r="J50"/>
  <c r="J46"/>
  <c r="J51"/>
  <c r="J63"/>
  <c r="J64"/>
  <c r="J73"/>
  <c r="H22" i="3"/>
  <c r="I22"/>
  <c r="E21"/>
  <c r="H21"/>
  <c r="D21"/>
  <c r="E20"/>
  <c r="H20"/>
  <c r="D20"/>
  <c r="I20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3" i="2"/>
  <c r="K73"/>
  <c r="I66"/>
  <c r="K66"/>
  <c r="I64"/>
  <c r="K64"/>
  <c r="J62"/>
  <c r="K63"/>
  <c r="I62"/>
  <c r="K62"/>
  <c r="I59"/>
  <c r="K59"/>
  <c r="J57"/>
  <c r="I57"/>
  <c r="K57"/>
  <c r="J56"/>
  <c r="I56"/>
  <c r="K56"/>
  <c r="I55"/>
  <c r="E55"/>
  <c r="K55"/>
  <c r="J54"/>
  <c r="I54"/>
  <c r="E54"/>
  <c r="K54"/>
  <c r="E53"/>
  <c r="I53"/>
  <c r="K53"/>
  <c r="J53"/>
  <c r="J52"/>
  <c r="I52"/>
  <c r="E52"/>
  <c r="K52"/>
  <c r="I51"/>
  <c r="E51"/>
  <c r="K51"/>
  <c r="I50"/>
  <c r="K50"/>
  <c r="K49"/>
  <c r="I48"/>
  <c r="K48"/>
  <c r="I47"/>
  <c r="K47"/>
  <c r="I46"/>
  <c r="E46"/>
  <c r="K46"/>
  <c r="J44"/>
  <c r="I44"/>
  <c r="E44"/>
  <c r="K44"/>
  <c r="K37"/>
  <c r="J37"/>
  <c r="K36"/>
  <c r="J36"/>
  <c r="K35"/>
  <c r="J35"/>
  <c r="K34"/>
  <c r="J34"/>
  <c r="J32"/>
  <c r="K32"/>
  <c r="J31"/>
  <c r="K31"/>
  <c r="J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I51"/>
  <c r="H51"/>
  <c r="D50"/>
  <c r="I50"/>
  <c r="I49"/>
  <c r="H49"/>
  <c r="H48"/>
  <c r="D48"/>
  <c r="H45"/>
  <c r="I45"/>
  <c r="I44"/>
  <c r="H44"/>
  <c r="I43"/>
  <c r="I42"/>
  <c r="H41"/>
  <c r="H38"/>
  <c r="D37"/>
  <c r="D31"/>
  <c r="H35"/>
  <c r="I34"/>
  <c r="H34"/>
  <c r="I33"/>
  <c r="H33"/>
  <c r="I30"/>
  <c r="I29"/>
  <c r="D28"/>
  <c r="H26"/>
  <c r="H25"/>
  <c r="H24"/>
  <c r="A9"/>
  <c r="A7"/>
  <c r="A6"/>
  <c r="I19" i="3"/>
  <c r="I21"/>
  <c r="H77" i="2"/>
  <c r="K25"/>
  <c r="K21"/>
  <c r="I13"/>
  <c r="I48" i="1"/>
  <c r="I22"/>
  <c r="I28"/>
  <c r="D47"/>
  <c r="I47"/>
  <c r="D27"/>
  <c r="H42"/>
  <c r="I32"/>
  <c r="I38"/>
  <c r="D20"/>
  <c r="I37"/>
  <c r="I31"/>
  <c r="I27"/>
  <c r="I21"/>
  <c r="I20"/>
</calcChain>
</file>

<file path=xl/sharedStrings.xml><?xml version="1.0" encoding="utf-8"?>
<sst xmlns="http://schemas.openxmlformats.org/spreadsheetml/2006/main" count="404" uniqueCount="264">
  <si>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</si>
  <si>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</si>
  <si>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</si>
  <si>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</si>
  <si>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</si>
  <si>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</si>
  <si>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</si>
  <si>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</si>
  <si>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</si>
  <si>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</si>
  <si>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</si>
  <si>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</si>
  <si>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</si>
  <si>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</si>
  <si>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</si>
  <si>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</si>
  <si>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</si>
  <si>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</si>
  <si>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</si>
  <si>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</si>
  <si>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</si>
  <si>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</si>
  <si>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</si>
  <si>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</si>
  <si>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</si>
  <si>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</si>
  <si>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</si>
  <si>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</si>
  <si>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</si>
  <si>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</si>
  <si>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</si>
  <si>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</si>
  <si>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</si>
  <si>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</si>
  <si>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</si>
  <si>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</si>
  <si>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</si>
  <si>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</si>
  <si>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</si>
  <si>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</si>
  <si>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</si>
  <si>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</si>
  <si>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</si>
  <si>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</si>
  <si>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</si>
  <si>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</si>
  <si>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</si>
  <si>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</si>
  <si>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</si>
  <si>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</si>
  <si>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</si>
  <si>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</si>
  <si>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</si>
  <si>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</si>
  <si>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</si>
  <si>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</si>
  <si>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</si>
  <si>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</si>
  <si>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</si>
  <si>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</si>
  <si>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</si>
  <si>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</si>
  <si>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</si>
  <si>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</si>
  <si>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</si>
  <si>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</si>
  <si>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</si>
  <si>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</si>
  <si>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</si>
  <si>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</si>
  <si>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</si>
  <si>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</si>
  <si>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</si>
  <si>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</si>
  <si>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</si>
  <si>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</si>
  <si>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</si>
  <si>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</si>
  <si>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</si>
  <si>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</si>
  <si>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</si>
  <si>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</si>
  <si>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</si>
  <si>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</si>
  <si>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</si>
  <si>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</si>
  <si>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</si>
  <si>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</si>
  <si>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</si>
  <si>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</si>
  <si>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</si>
  <si>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</si>
  <si>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</si>
  <si>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</si>
  <si>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</si>
  <si>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</si>
  <si>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</si>
  <si>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</si>
  <si>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</si>
  <si>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</si>
  <si>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</si>
  <si>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</si>
  <si>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</si>
  <si>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</si>
  <si>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</si>
  <si>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</si>
  <si>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</si>
  <si>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</si>
  <si>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</si>
  <si>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</si>
  <si>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</si>
  <si>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</si>
  <si>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</si>
  <si>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</si>
  <si>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</si>
  <si>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</si>
  <si>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</si>
  <si>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</si>
  <si>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</si>
  <si>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</si>
  <si>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</si>
  <si>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</si>
  <si>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</si>
  <si>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</si>
  <si>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</si>
  <si>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</si>
  <si>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</si>
  <si>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</si>
  <si>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</si>
  <si>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</si>
  <si>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</si>
  <si>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</si>
  <si>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</si>
  <si>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</si>
  <si>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</si>
  <si>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</si>
  <si>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</si>
  <si>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</si>
  <si>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</si>
  <si>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</si>
  <si>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</si>
  <si>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</si>
  <si>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</si>
  <si>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</si>
  <si>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</si>
  <si>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</si>
  <si>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</si>
  <si>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</si>
  <si>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</si>
  <si>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</si>
  <si>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</si>
  <si>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</si>
  <si>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</si>
  <si>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</si>
  <si>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</si>
  <si>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</si>
  <si>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</si>
  <si>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</si>
  <si>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</si>
  <si>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</si>
  <si>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</si>
  <si>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</si>
  <si>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</si>
  <si>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</si>
  <si>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</si>
  <si>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</si>
  <si>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</si>
  <si>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</si>
  <si>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</si>
  <si>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</si>
  <si>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</si>
  <si>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</si>
  <si>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</si>
  <si>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</si>
  <si>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</si>
  <si>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</si>
  <si>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</si>
  <si>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</si>
  <si>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</si>
  <si>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</si>
  <si>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</si>
  <si>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</si>
  <si>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</si>
  <si>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</si>
  <si>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</si>
  <si>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</si>
  <si>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</si>
  <si>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</si>
  <si>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</si>
  <si>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</si>
  <si>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</si>
  <si>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</si>
  <si>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</si>
  <si>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</si>
  <si>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</si>
  <si>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</si>
  <si>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</si>
  <si>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</si>
  <si>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</si>
  <si>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</si>
  <si>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</si>
  <si>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</si>
  <si>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</si>
  <si>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</si>
  <si>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</si>
  <si>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</si>
  <si>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</si>
  <si>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</si>
  <si>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</si>
  <si>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</si>
  <si>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</si>
  <si>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</si>
  <si>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</si>
  <si>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</si>
  <si>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</si>
  <si>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</si>
  <si>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</si>
  <si>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</si>
  <si>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</si>
  <si>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</si>
  <si>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</si>
  <si>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</si>
  <si>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</si>
  <si>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</si>
  <si>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</si>
  <si>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</si>
  <si>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</si>
  <si>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</si>
  <si>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</si>
  <si>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</si>
  <si>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</si>
  <si>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</si>
  <si>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</si>
  <si>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</si>
  <si>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</si>
  <si>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</si>
  <si>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</si>
  <si>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</si>
  <si>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</si>
  <si>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</si>
  <si>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</si>
  <si>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</si>
  <si>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</si>
  <si>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</si>
  <si>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</si>
  <si>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</si>
  <si>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</si>
  <si>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</si>
  <si>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</si>
  <si>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</si>
  <si>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</si>
  <si>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965-1102-6502082300-244-290</t>
  </si>
  <si>
    <t>Уличное освещение</t>
  </si>
  <si>
    <t>965-0203-6501151180-244-340(365)</t>
  </si>
  <si>
    <t>965-0503-6501881710-200-000</t>
  </si>
  <si>
    <t>965-1001-6501682450-321--263</t>
  </si>
  <si>
    <t>Членские взносы</t>
  </si>
  <si>
    <t>О.М.Казеко</t>
  </si>
  <si>
    <t>Водное хозяйство</t>
  </si>
  <si>
    <t>965-0406-6502283300-244-226</t>
  </si>
  <si>
    <t>Внешний контроль</t>
  </si>
  <si>
    <t>965-01046501280040-244-251</t>
  </si>
  <si>
    <t>А. В,Шевелев</t>
  </si>
  <si>
    <t>01октября 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</si>
</sst>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opLeftCell="A22" workbookViewId="0">
      <selection activeCell="E51" sqref="E51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263</v>
      </c>
      <c r="B5" s="187"/>
      <c r="C5" s="187"/>
      <c r="D5" s="187"/>
      <c r="E5" s="187"/>
      <c r="F5" s="187"/>
      <c r="G5" s="187"/>
      <c r="H5" s="10" t="s">
        <v>5</v>
      </c>
      <c r="I5" s="13">
        <v>43373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1031413</v>
      </c>
      <c r="E20" s="37">
        <f>E21+E47</f>
        <v>836692.34</v>
      </c>
      <c r="F20" s="37"/>
      <c r="G20" s="37"/>
      <c r="H20" s="37">
        <f>E20</f>
        <v>836692.34</v>
      </c>
      <c r="I20" s="37">
        <f>D20-E20</f>
        <v>194720.66000000003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572052.34</v>
      </c>
      <c r="F21" s="43"/>
      <c r="G21" s="43"/>
      <c r="H21" s="37">
        <f>H27+H42+H22</f>
        <v>548718.6100000001</v>
      </c>
      <c r="I21" s="37">
        <f>D21-E21</f>
        <v>22307.660000000033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8145.64</v>
      </c>
      <c r="F22" s="43"/>
      <c r="G22" s="43"/>
      <c r="H22" s="37">
        <v>7356.06</v>
      </c>
      <c r="I22" s="37">
        <f>D22-E22</f>
        <v>-965.64000000000033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8145.64</v>
      </c>
      <c r="F23" s="41"/>
      <c r="G23" s="41"/>
      <c r="H23" s="44">
        <v>7356.06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>E24</f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>E25</f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>E26</f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E31+E28</f>
        <v>563506.69999999995</v>
      </c>
      <c r="F27" s="43"/>
      <c r="G27" s="43"/>
      <c r="H27" s="37">
        <f>H31+H28</f>
        <v>540962.55000000005</v>
      </c>
      <c r="I27" s="37">
        <f t="shared" ref="I27:I34" si="0">D27-E27</f>
        <v>23373.300000000047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23599.859999999997</v>
      </c>
      <c r="F28" s="43"/>
      <c r="G28" s="43"/>
      <c r="H28" s="37">
        <f>H30+H29</f>
        <v>17547.3</v>
      </c>
      <c r="I28" s="37">
        <f t="shared" si="0"/>
        <v>-6819.8599999999969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23523.01</v>
      </c>
      <c r="F29" s="40"/>
      <c r="G29" s="40"/>
      <c r="H29" s="44">
        <v>17470.45</v>
      </c>
      <c r="I29" s="44">
        <f t="shared" si="0"/>
        <v>-6743.0099999999984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76.849999999999994</v>
      </c>
      <c r="F30" s="41"/>
      <c r="G30" s="41"/>
      <c r="H30" s="44">
        <f>E30</f>
        <v>76.849999999999994</v>
      </c>
      <c r="I30" s="44">
        <f t="shared" si="0"/>
        <v>-76.849999999999994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539906.84</v>
      </c>
      <c r="F31" s="43"/>
      <c r="G31" s="43"/>
      <c r="H31" s="37">
        <f>H37+H32</f>
        <v>523415.25</v>
      </c>
      <c r="I31" s="37">
        <f t="shared" si="0"/>
        <v>30193.160000000033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446117.3</v>
      </c>
      <c r="F32" s="43"/>
      <c r="G32" s="43"/>
      <c r="H32" s="37">
        <f>E32</f>
        <v>446117.3</v>
      </c>
      <c r="I32" s="37">
        <f t="shared" si="0"/>
        <v>-2117.2999999999884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>E33</f>
        <v>0</v>
      </c>
      <c r="I33" s="37">
        <f t="shared" si="0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445262.13</v>
      </c>
      <c r="F34" s="41"/>
      <c r="G34" s="41"/>
      <c r="H34" s="44">
        <f>E34</f>
        <v>445262.13</v>
      </c>
      <c r="I34" s="44">
        <f t="shared" si="0"/>
        <v>-445262.13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855.17</v>
      </c>
      <c r="F35" s="41"/>
      <c r="G35" s="41"/>
      <c r="H35" s="44">
        <f>E35</f>
        <v>855.17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E39+E40+E41</f>
        <v>93789.54</v>
      </c>
      <c r="F37" s="43"/>
      <c r="G37" s="43"/>
      <c r="H37" s="37">
        <f>H39+H40+H41</f>
        <v>77297.95</v>
      </c>
      <c r="I37" s="37">
        <f>D37-E37</f>
        <v>32310.460000000006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v>0</v>
      </c>
      <c r="F38" s="41"/>
      <c r="G38" s="41"/>
      <c r="H38" s="44">
        <f>E38</f>
        <v>0</v>
      </c>
      <c r="I38" s="44">
        <f>D38-E38</f>
        <v>126100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94056.51</v>
      </c>
      <c r="F39" s="41"/>
      <c r="G39" s="41"/>
      <c r="H39" s="44">
        <v>77577.81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233.03</v>
      </c>
      <c r="F40" s="41"/>
      <c r="G40" s="41"/>
      <c r="H40" s="44">
        <v>220.14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-500</v>
      </c>
      <c r="F41" s="41"/>
      <c r="G41" s="41"/>
      <c r="H41" s="44">
        <f>E41</f>
        <v>-500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400</v>
      </c>
      <c r="F42" s="43"/>
      <c r="G42" s="43"/>
      <c r="H42" s="47">
        <f>E42</f>
        <v>400</v>
      </c>
      <c r="I42" s="37">
        <f>D42-E42</f>
        <v>-100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400</v>
      </c>
      <c r="F44" s="43"/>
      <c r="G44" s="43"/>
      <c r="H44" s="44">
        <f>E44</f>
        <v>400</v>
      </c>
      <c r="I44" s="44">
        <f>D44-E44</f>
        <v>-400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437053</v>
      </c>
      <c r="E47" s="43">
        <f>E52+E50+E48</f>
        <v>264640</v>
      </c>
      <c r="F47" s="43"/>
      <c r="G47" s="43"/>
      <c r="H47" s="37">
        <f>H52+H50+H48</f>
        <v>264640</v>
      </c>
      <c r="I47" s="37">
        <f t="shared" ref="I47:I52" si="1">D47-E47</f>
        <v>172413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v>53976</v>
      </c>
      <c r="F48" s="43"/>
      <c r="G48" s="43"/>
      <c r="H48" s="37">
        <f>E48</f>
        <v>53976</v>
      </c>
      <c r="I48" s="37">
        <f t="shared" si="1"/>
        <v>0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53976</v>
      </c>
      <c r="F49" s="41"/>
      <c r="G49" s="41"/>
      <c r="H49" s="44">
        <f>E49</f>
        <v>53976</v>
      </c>
      <c r="I49" s="37">
        <f t="shared" si="1"/>
        <v>0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72763</v>
      </c>
      <c r="E50" s="43">
        <f>E51</f>
        <v>63999</v>
      </c>
      <c r="F50" s="43"/>
      <c r="G50" s="43"/>
      <c r="H50" s="55">
        <f>E50</f>
        <v>63999</v>
      </c>
      <c r="I50" s="37">
        <f t="shared" si="1"/>
        <v>8764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72763</v>
      </c>
      <c r="E51" s="40">
        <v>63999</v>
      </c>
      <c r="F51" s="40"/>
      <c r="G51" s="40"/>
      <c r="H51" s="57">
        <f>E51</f>
        <v>63999</v>
      </c>
      <c r="I51" s="37">
        <f t="shared" si="1"/>
        <v>8764</v>
      </c>
    </row>
    <row r="52" spans="1:9">
      <c r="A52" s="42" t="s">
        <v>79</v>
      </c>
      <c r="B52" s="36" t="s">
        <v>30</v>
      </c>
      <c r="C52" s="36" t="s">
        <v>80</v>
      </c>
      <c r="D52" s="43">
        <v>310314</v>
      </c>
      <c r="E52" s="43">
        <v>146665</v>
      </c>
      <c r="F52" s="43"/>
      <c r="G52" s="43"/>
      <c r="H52" s="43">
        <v>146665</v>
      </c>
      <c r="I52" s="37">
        <f t="shared" si="1"/>
        <v>163649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9"/>
  <sheetViews>
    <sheetView topLeftCell="A55" workbookViewId="0">
      <selection activeCell="F47" sqref="F47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D15+D19+D39+D41+D43+D46+D51+D58+D59+D68+D70</f>
        <v>1098848</v>
      </c>
      <c r="E12" s="179">
        <f>D12</f>
        <v>1098848</v>
      </c>
      <c r="F12" s="179">
        <f>F15+F19+F39+F44+F46+F51+F58+F59+F70</f>
        <v>827099.03</v>
      </c>
      <c r="G12" s="179"/>
      <c r="H12" s="179"/>
      <c r="I12" s="179">
        <f>F12</f>
        <v>827099.03</v>
      </c>
      <c r="J12" s="179">
        <f>D12-F12</f>
        <v>271748.96999999997</v>
      </c>
      <c r="K12" s="180">
        <f>E12-I12</f>
        <v>271748.96999999997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D15+D19+D39+D41+D43</f>
        <v>799506</v>
      </c>
      <c r="E13" s="94">
        <f>E15+E19+E39+E41+E43</f>
        <v>799506</v>
      </c>
      <c r="F13" s="94">
        <f>F15+F19+F39+F44</f>
        <v>574441.10000000009</v>
      </c>
      <c r="G13" s="94"/>
      <c r="H13" s="94"/>
      <c r="I13" s="94">
        <f>F13</f>
        <v>574441.10000000009</v>
      </c>
      <c r="J13" s="94">
        <f>J15+J19+J39+J41+J43</f>
        <v>232427.39999999991</v>
      </c>
      <c r="K13" s="94">
        <f>K15+K19+K39+K41+K43</f>
        <v>232427.39999999991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185113</v>
      </c>
      <c r="E15" s="94">
        <f>D15</f>
        <v>185113</v>
      </c>
      <c r="F15" s="94">
        <f>F16+F17</f>
        <v>50012.94</v>
      </c>
      <c r="G15" s="94"/>
      <c r="H15" s="94"/>
      <c r="I15" s="94">
        <f>F15</f>
        <v>50012.94</v>
      </c>
      <c r="J15" s="98">
        <f>D15-F15</f>
        <v>135100.06</v>
      </c>
      <c r="K15" s="98">
        <f>+E:E-I:I</f>
        <v>135100.06</v>
      </c>
    </row>
    <row r="16" spans="1:11">
      <c r="A16" s="89" t="s">
        <v>122</v>
      </c>
      <c r="B16" s="91" t="s">
        <v>117</v>
      </c>
      <c r="C16" s="92" t="s">
        <v>213</v>
      </c>
      <c r="D16" s="95">
        <v>142453</v>
      </c>
      <c r="E16" s="95">
        <f>D16</f>
        <v>142453</v>
      </c>
      <c r="F16" s="95">
        <v>39692.97</v>
      </c>
      <c r="G16" s="95"/>
      <c r="H16" s="95"/>
      <c r="I16" s="95">
        <f>F16</f>
        <v>39692.97</v>
      </c>
      <c r="J16" s="96">
        <f>D16-F16</f>
        <v>102760.03</v>
      </c>
      <c r="K16" s="96">
        <f>+E:E-I:I</f>
        <v>102760.03</v>
      </c>
    </row>
    <row r="17" spans="1:11">
      <c r="A17" s="89" t="s">
        <v>123</v>
      </c>
      <c r="B17" s="91" t="s">
        <v>117</v>
      </c>
      <c r="C17" s="92" t="s">
        <v>214</v>
      </c>
      <c r="D17" s="95">
        <v>42660</v>
      </c>
      <c r="E17" s="95">
        <f>D17</f>
        <v>42660</v>
      </c>
      <c r="F17" s="95">
        <v>10319.969999999999</v>
      </c>
      <c r="G17" s="95"/>
      <c r="H17" s="95"/>
      <c r="I17" s="95">
        <f>F17</f>
        <v>10319.969999999999</v>
      </c>
      <c r="J17" s="96">
        <f>D17-F17</f>
        <v>32340.03</v>
      </c>
      <c r="K17" s="96">
        <f>+E:E-I:I</f>
        <v>32340.03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603793</v>
      </c>
      <c r="E19" s="94">
        <f>E21</f>
        <v>603793</v>
      </c>
      <c r="F19" s="94">
        <f>F21</f>
        <v>518765.66000000009</v>
      </c>
      <c r="G19" s="94"/>
      <c r="H19" s="94"/>
      <c r="I19" s="94">
        <f>F19</f>
        <v>518765.66000000009</v>
      </c>
      <c r="J19" s="98">
        <f>D19-F19</f>
        <v>85027.339999999909</v>
      </c>
      <c r="K19" s="98">
        <f>E19-I19</f>
        <v>85027.339999999909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D22+D25+D34</f>
        <v>603793</v>
      </c>
      <c r="E21" s="94">
        <f>E22+E25+E34</f>
        <v>603793</v>
      </c>
      <c r="F21" s="94">
        <f>F22+F25+F34</f>
        <v>518765.66000000009</v>
      </c>
      <c r="G21" s="94" t="s">
        <v>128</v>
      </c>
      <c r="H21" s="94"/>
      <c r="I21" s="94">
        <f>I22+I25+I34</f>
        <v>518765.66000000003</v>
      </c>
      <c r="J21" s="94">
        <f>J22+J25+J34</f>
        <v>84827.34</v>
      </c>
      <c r="K21" s="94">
        <f>K22+K25+K34</f>
        <v>84827.34</v>
      </c>
    </row>
    <row r="22" spans="1:11">
      <c r="A22" s="97" t="s">
        <v>129</v>
      </c>
      <c r="B22" s="99"/>
      <c r="C22" s="92" t="s">
        <v>215</v>
      </c>
      <c r="D22" s="94">
        <f>D23+D24</f>
        <v>409406</v>
      </c>
      <c r="E22" s="94">
        <f>E23+E24</f>
        <v>409406</v>
      </c>
      <c r="F22" s="94">
        <f>F23+F24</f>
        <v>361597.67000000004</v>
      </c>
      <c r="G22" s="94"/>
      <c r="H22" s="94"/>
      <c r="I22" s="94">
        <f>I23+I24</f>
        <v>361597.67000000004</v>
      </c>
      <c r="J22" s="98">
        <f>J23+J24</f>
        <v>47808.329999999987</v>
      </c>
      <c r="K22" s="98">
        <f>K23+K24</f>
        <v>47808.329999999987</v>
      </c>
    </row>
    <row r="23" spans="1:11">
      <c r="A23" s="89" t="s">
        <v>122</v>
      </c>
      <c r="B23" s="91" t="s">
        <v>117</v>
      </c>
      <c r="C23" s="92" t="s">
        <v>216</v>
      </c>
      <c r="D23" s="95">
        <v>318417</v>
      </c>
      <c r="E23" s="95">
        <f>D23</f>
        <v>318417</v>
      </c>
      <c r="F23" s="95">
        <v>284159.2</v>
      </c>
      <c r="G23" s="95"/>
      <c r="H23" s="95"/>
      <c r="I23" s="95">
        <f t="shared" ref="I23:I37" si="0">F23</f>
        <v>284159.2</v>
      </c>
      <c r="J23" s="96">
        <f t="shared" ref="J23:J37" si="1">D23-F23</f>
        <v>34257.799999999988</v>
      </c>
      <c r="K23" s="96">
        <f t="shared" ref="K23:K35" si="2">E23-I23</f>
        <v>34257.799999999988</v>
      </c>
    </row>
    <row r="24" spans="1:11">
      <c r="A24" s="89" t="s">
        <v>130</v>
      </c>
      <c r="B24" s="91" t="s">
        <v>117</v>
      </c>
      <c r="C24" s="92" t="s">
        <v>217</v>
      </c>
      <c r="D24" s="95">
        <v>90989</v>
      </c>
      <c r="E24" s="95">
        <f>D24</f>
        <v>90989</v>
      </c>
      <c r="F24" s="95">
        <v>77438.47</v>
      </c>
      <c r="G24" s="95"/>
      <c r="H24" s="95"/>
      <c r="I24" s="95">
        <f t="shared" si="0"/>
        <v>77438.47</v>
      </c>
      <c r="J24" s="96">
        <f t="shared" si="1"/>
        <v>13550.529999999999</v>
      </c>
      <c r="K24" s="96">
        <f t="shared" si="2"/>
        <v>13550.529999999999</v>
      </c>
    </row>
    <row r="25" spans="1:11">
      <c r="A25" s="97" t="s">
        <v>129</v>
      </c>
      <c r="B25" s="99"/>
      <c r="C25" s="93" t="s">
        <v>131</v>
      </c>
      <c r="D25" s="94">
        <f>D33+D32+D31+D30+D29+D28+D27+D26</f>
        <v>158904</v>
      </c>
      <c r="E25" s="94">
        <f>E26+E27+E28+E29+E30+E31+E32+E33</f>
        <v>158904</v>
      </c>
      <c r="F25" s="94">
        <f>F32+F31+F30+F29+F28+F27+F26</f>
        <v>123529.84000000001</v>
      </c>
      <c r="G25" s="94"/>
      <c r="H25" s="94"/>
      <c r="I25" s="94">
        <f>I26+I27+I28+I29+I30+I31+I32</f>
        <v>123529.84</v>
      </c>
      <c r="J25" s="94">
        <f>J26+J27+J28+J29+J30+J31+J32</f>
        <v>35174.159999999996</v>
      </c>
      <c r="K25" s="94">
        <f>K26+K27+K28+K29+K30+K31+K32</f>
        <v>35174.159999999996</v>
      </c>
    </row>
    <row r="26" spans="1:11">
      <c r="A26" s="89" t="s">
        <v>132</v>
      </c>
      <c r="B26" s="91" t="s">
        <v>117</v>
      </c>
      <c r="C26" s="92" t="s">
        <v>218</v>
      </c>
      <c r="D26" s="95">
        <v>18340</v>
      </c>
      <c r="E26" s="95">
        <f t="shared" ref="E26:E33" si="3">D26</f>
        <v>18340</v>
      </c>
      <c r="F26" s="95">
        <v>13180.8</v>
      </c>
      <c r="G26" s="95"/>
      <c r="H26" s="95"/>
      <c r="I26" s="95">
        <f t="shared" si="0"/>
        <v>13180.8</v>
      </c>
      <c r="J26" s="96">
        <f t="shared" si="1"/>
        <v>5159.2000000000007</v>
      </c>
      <c r="K26" s="96">
        <f t="shared" si="2"/>
        <v>5159.2000000000007</v>
      </c>
    </row>
    <row r="27" spans="1:11">
      <c r="A27" s="89" t="s">
        <v>133</v>
      </c>
      <c r="B27" s="91" t="s">
        <v>117</v>
      </c>
      <c r="C27" s="92" t="s">
        <v>219</v>
      </c>
      <c r="D27" s="95">
        <v>35200</v>
      </c>
      <c r="E27" s="95">
        <v>35200</v>
      </c>
      <c r="F27" s="95">
        <v>25065.82</v>
      </c>
      <c r="G27" s="95"/>
      <c r="H27" s="95"/>
      <c r="I27" s="95">
        <f t="shared" si="0"/>
        <v>25065.82</v>
      </c>
      <c r="J27" s="96">
        <f t="shared" si="1"/>
        <v>10134.18</v>
      </c>
      <c r="K27" s="96">
        <f t="shared" si="2"/>
        <v>10134.18</v>
      </c>
    </row>
    <row r="28" spans="1:11">
      <c r="A28" s="89" t="s">
        <v>134</v>
      </c>
      <c r="B28" s="91" t="s">
        <v>117</v>
      </c>
      <c r="C28" s="92" t="s">
        <v>220</v>
      </c>
      <c r="D28" s="95">
        <v>21700</v>
      </c>
      <c r="E28" s="95">
        <v>21700</v>
      </c>
      <c r="F28" s="95">
        <v>13626.13</v>
      </c>
      <c r="G28" s="95"/>
      <c r="H28" s="95"/>
      <c r="I28" s="95">
        <f t="shared" si="0"/>
        <v>13626.13</v>
      </c>
      <c r="J28" s="96">
        <f t="shared" si="1"/>
        <v>8073.8700000000008</v>
      </c>
      <c r="K28" s="96">
        <f t="shared" si="2"/>
        <v>8073.8700000000008</v>
      </c>
    </row>
    <row r="29" spans="1:11">
      <c r="A29" s="89" t="s">
        <v>135</v>
      </c>
      <c r="B29" s="91" t="s">
        <v>117</v>
      </c>
      <c r="C29" s="92" t="s">
        <v>221</v>
      </c>
      <c r="D29" s="95">
        <v>23520</v>
      </c>
      <c r="E29" s="95">
        <v>23520</v>
      </c>
      <c r="F29" s="95">
        <v>14118.91</v>
      </c>
      <c r="G29" s="95"/>
      <c r="H29" s="95"/>
      <c r="I29" s="95">
        <f t="shared" si="0"/>
        <v>14118.91</v>
      </c>
      <c r="J29" s="96">
        <f t="shared" si="1"/>
        <v>9401.09</v>
      </c>
      <c r="K29" s="96">
        <f t="shared" si="2"/>
        <v>9401.09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>
        <v>0</v>
      </c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59944</v>
      </c>
      <c r="E32" s="95">
        <v>59944</v>
      </c>
      <c r="F32" s="95">
        <v>57538.18</v>
      </c>
      <c r="G32" s="95"/>
      <c r="H32" s="95"/>
      <c r="I32" s="95">
        <f t="shared" si="0"/>
        <v>57538.18</v>
      </c>
      <c r="J32" s="96">
        <f t="shared" si="1"/>
        <v>2405.8199999999997</v>
      </c>
      <c r="K32" s="96">
        <f t="shared" si="2"/>
        <v>2405.8199999999997</v>
      </c>
    </row>
    <row r="33" spans="1:11">
      <c r="A33" s="89" t="s">
        <v>260</v>
      </c>
      <c r="B33" s="91" t="s">
        <v>117</v>
      </c>
      <c r="C33" s="92" t="s">
        <v>261</v>
      </c>
      <c r="D33" s="95">
        <v>200</v>
      </c>
      <c r="E33" s="95">
        <f t="shared" si="3"/>
        <v>200</v>
      </c>
      <c r="F33" s="95"/>
      <c r="G33" s="95"/>
      <c r="H33" s="95"/>
      <c r="I33" s="95"/>
      <c r="J33" s="96"/>
      <c r="K33" s="96"/>
    </row>
    <row r="34" spans="1:11">
      <c r="A34" s="97" t="s">
        <v>129</v>
      </c>
      <c r="B34" s="99" t="s">
        <v>117</v>
      </c>
      <c r="C34" s="93" t="s">
        <v>225</v>
      </c>
      <c r="D34" s="94">
        <f>D35+D36+D37</f>
        <v>35483</v>
      </c>
      <c r="E34" s="94">
        <f>E35+E36+E37</f>
        <v>35483</v>
      </c>
      <c r="F34" s="94">
        <f>F35+F36+F37</f>
        <v>33638.15</v>
      </c>
      <c r="G34" s="94"/>
      <c r="H34" s="94"/>
      <c r="I34" s="94">
        <f>I35+I36+I37</f>
        <v>33638.15</v>
      </c>
      <c r="J34" s="94">
        <f>J35+J36+J37</f>
        <v>1844.85</v>
      </c>
      <c r="K34" s="94">
        <f>K35+K36+K37</f>
        <v>1844.85</v>
      </c>
    </row>
    <row r="35" spans="1:11">
      <c r="A35" s="89" t="s">
        <v>136</v>
      </c>
      <c r="B35" s="91" t="s">
        <v>117</v>
      </c>
      <c r="C35" s="92" t="s">
        <v>226</v>
      </c>
      <c r="D35" s="95">
        <v>32524</v>
      </c>
      <c r="E35" s="95">
        <v>32524</v>
      </c>
      <c r="F35" s="95">
        <v>30710</v>
      </c>
      <c r="G35" s="95"/>
      <c r="H35" s="95"/>
      <c r="I35" s="95">
        <f t="shared" si="0"/>
        <v>30710</v>
      </c>
      <c r="J35" s="96">
        <f t="shared" si="1"/>
        <v>1814</v>
      </c>
      <c r="K35" s="96">
        <f t="shared" si="2"/>
        <v>1814</v>
      </c>
    </row>
    <row r="36" spans="1:11">
      <c r="A36" s="89" t="s">
        <v>136</v>
      </c>
      <c r="B36" s="91" t="s">
        <v>117</v>
      </c>
      <c r="C36" s="92" t="s">
        <v>227</v>
      </c>
      <c r="D36" s="95">
        <v>2109</v>
      </c>
      <c r="E36" s="95">
        <v>2109</v>
      </c>
      <c r="F36" s="95">
        <v>2109</v>
      </c>
      <c r="G36" s="95"/>
      <c r="H36" s="95"/>
      <c r="I36" s="95">
        <f t="shared" si="0"/>
        <v>2109</v>
      </c>
      <c r="J36" s="96">
        <f t="shared" si="1"/>
        <v>0</v>
      </c>
      <c r="K36" s="96">
        <f>E36-I36</f>
        <v>0</v>
      </c>
    </row>
    <row r="37" spans="1:11">
      <c r="A37" s="89" t="s">
        <v>136</v>
      </c>
      <c r="B37" s="91" t="s">
        <v>117</v>
      </c>
      <c r="C37" s="92" t="s">
        <v>228</v>
      </c>
      <c r="D37" s="95">
        <v>850</v>
      </c>
      <c r="E37" s="95">
        <f>D37</f>
        <v>850</v>
      </c>
      <c r="F37" s="95">
        <v>819.15</v>
      </c>
      <c r="G37" s="95"/>
      <c r="H37" s="95"/>
      <c r="I37" s="95">
        <f t="shared" si="0"/>
        <v>819.15</v>
      </c>
      <c r="J37" s="96">
        <f t="shared" si="1"/>
        <v>30.850000000000023</v>
      </c>
      <c r="K37" s="96">
        <f>E37-I37</f>
        <v>30.850000000000023</v>
      </c>
    </row>
    <row r="38" spans="1:11">
      <c r="A38" s="97" t="s">
        <v>139</v>
      </c>
      <c r="B38" s="99" t="s">
        <v>117</v>
      </c>
      <c r="C38" s="93"/>
      <c r="D38" s="94"/>
      <c r="E38" s="94"/>
      <c r="F38" s="94"/>
      <c r="G38" s="94"/>
      <c r="H38" s="94"/>
      <c r="I38" s="94"/>
      <c r="J38" s="98"/>
      <c r="K38" s="98"/>
    </row>
    <row r="39" spans="1:11">
      <c r="A39" s="89"/>
      <c r="B39" s="99"/>
      <c r="C39" s="93" t="s">
        <v>229</v>
      </c>
      <c r="D39" s="94">
        <v>2400</v>
      </c>
      <c r="E39" s="94">
        <f>D39</f>
        <v>2400</v>
      </c>
      <c r="F39" s="94">
        <v>2400</v>
      </c>
      <c r="G39" s="94"/>
      <c r="H39" s="94"/>
      <c r="I39" s="94">
        <v>0</v>
      </c>
      <c r="J39" s="98">
        <v>2400</v>
      </c>
      <c r="K39" s="98">
        <v>2400</v>
      </c>
    </row>
    <row r="40" spans="1:11">
      <c r="A40" s="89" t="s">
        <v>140</v>
      </c>
      <c r="B40" s="99" t="s">
        <v>117</v>
      </c>
      <c r="C40" s="93"/>
      <c r="D40" s="94"/>
      <c r="E40" s="94"/>
      <c r="F40" s="94"/>
      <c r="G40" s="94"/>
      <c r="H40" s="94"/>
      <c r="I40" s="94"/>
      <c r="J40" s="98"/>
      <c r="K40" s="98"/>
    </row>
    <row r="41" spans="1:11">
      <c r="A41" s="89"/>
      <c r="B41" s="99"/>
      <c r="C41" s="93" t="s">
        <v>230</v>
      </c>
      <c r="D41" s="94">
        <v>300</v>
      </c>
      <c r="E41" s="94">
        <v>300</v>
      </c>
      <c r="F41" s="94">
        <v>0</v>
      </c>
      <c r="G41" s="94"/>
      <c r="H41" s="94"/>
      <c r="I41" s="94">
        <v>0</v>
      </c>
      <c r="J41" s="98">
        <v>2000</v>
      </c>
      <c r="K41" s="98">
        <v>2000</v>
      </c>
    </row>
    <row r="42" spans="1:11">
      <c r="A42" s="89"/>
      <c r="B42" s="99"/>
      <c r="C42" s="93"/>
      <c r="D42" s="94"/>
      <c r="E42" s="95"/>
      <c r="F42" s="94"/>
      <c r="G42" s="94"/>
      <c r="H42" s="94"/>
      <c r="I42" s="94"/>
      <c r="J42" s="98"/>
      <c r="K42" s="98"/>
    </row>
    <row r="43" spans="1:11">
      <c r="A43" s="97" t="s">
        <v>141</v>
      </c>
      <c r="B43" s="99" t="s">
        <v>117</v>
      </c>
      <c r="C43" s="93" t="s">
        <v>231</v>
      </c>
      <c r="D43" s="94">
        <f>D45+D44</f>
        <v>7900</v>
      </c>
      <c r="E43" s="94">
        <f>D43</f>
        <v>7900</v>
      </c>
      <c r="F43" s="94">
        <v>0</v>
      </c>
      <c r="G43" s="94"/>
      <c r="H43" s="94"/>
      <c r="I43" s="94">
        <f>F43</f>
        <v>0</v>
      </c>
      <c r="J43" s="98">
        <f>D43-F43</f>
        <v>7900</v>
      </c>
      <c r="K43" s="98">
        <f>E43-I43</f>
        <v>7900</v>
      </c>
    </row>
    <row r="44" spans="1:11">
      <c r="A44" s="89" t="s">
        <v>135</v>
      </c>
      <c r="B44" s="91" t="s">
        <v>117</v>
      </c>
      <c r="C44" s="92" t="s">
        <v>232</v>
      </c>
      <c r="D44" s="95">
        <v>3900</v>
      </c>
      <c r="E44" s="95">
        <f>D44</f>
        <v>3900</v>
      </c>
      <c r="F44" s="95">
        <v>3262.5</v>
      </c>
      <c r="G44" s="95"/>
      <c r="H44" s="95"/>
      <c r="I44" s="95">
        <f>F44</f>
        <v>3262.5</v>
      </c>
      <c r="J44" s="96">
        <f>D44-F44</f>
        <v>637.5</v>
      </c>
      <c r="K44" s="96">
        <f>E44-I44</f>
        <v>637.5</v>
      </c>
    </row>
    <row r="45" spans="1:11">
      <c r="A45" s="89" t="s">
        <v>256</v>
      </c>
      <c r="B45" s="91"/>
      <c r="C45" s="92"/>
      <c r="D45" s="95">
        <v>4000</v>
      </c>
      <c r="E45" s="95">
        <v>4000</v>
      </c>
      <c r="F45" s="95"/>
      <c r="G45" s="95"/>
      <c r="H45" s="95"/>
      <c r="I45" s="94"/>
      <c r="J45" s="96"/>
      <c r="K45" s="96"/>
    </row>
    <row r="46" spans="1:11">
      <c r="A46" s="97" t="s">
        <v>142</v>
      </c>
      <c r="B46" s="99" t="s">
        <v>117</v>
      </c>
      <c r="C46" s="92" t="s">
        <v>233</v>
      </c>
      <c r="D46" s="94">
        <f>D47+D48+D49+D50</f>
        <v>72763</v>
      </c>
      <c r="E46" s="94">
        <f>E47+E48+E49+E50</f>
        <v>72763</v>
      </c>
      <c r="F46" s="94">
        <f>F47+F48</f>
        <v>59124.729999999996</v>
      </c>
      <c r="G46" s="94"/>
      <c r="H46" s="94"/>
      <c r="I46" s="94">
        <f>F46</f>
        <v>59124.729999999996</v>
      </c>
      <c r="J46" s="98">
        <f>J47+J48+J49+J50</f>
        <v>13638.270000000004</v>
      </c>
      <c r="K46" s="98">
        <f>+E:E-I:I</f>
        <v>13638.270000000004</v>
      </c>
    </row>
    <row r="47" spans="1:11">
      <c r="A47" s="89" t="s">
        <v>122</v>
      </c>
      <c r="B47" s="91" t="s">
        <v>117</v>
      </c>
      <c r="C47" s="92" t="s">
        <v>234</v>
      </c>
      <c r="D47" s="95">
        <v>55886</v>
      </c>
      <c r="E47" s="95">
        <v>55886</v>
      </c>
      <c r="F47" s="95">
        <v>45750.02</v>
      </c>
      <c r="G47" s="95"/>
      <c r="H47" s="95"/>
      <c r="I47" s="95">
        <f>F47</f>
        <v>45750.02</v>
      </c>
      <c r="J47" s="96">
        <f>D47-F47</f>
        <v>10135.980000000003</v>
      </c>
      <c r="K47" s="96">
        <f>+E:E-I:I</f>
        <v>10135.980000000003</v>
      </c>
    </row>
    <row r="48" spans="1:11">
      <c r="A48" s="89" t="s">
        <v>130</v>
      </c>
      <c r="B48" s="91" t="s">
        <v>117</v>
      </c>
      <c r="C48" s="92" t="s">
        <v>235</v>
      </c>
      <c r="D48" s="95">
        <v>16877</v>
      </c>
      <c r="E48" s="95">
        <v>16877</v>
      </c>
      <c r="F48" s="95">
        <v>13374.71</v>
      </c>
      <c r="G48" s="95"/>
      <c r="H48" s="95"/>
      <c r="I48" s="95">
        <f>F48</f>
        <v>13374.71</v>
      </c>
      <c r="J48" s="96">
        <f>D48-F48</f>
        <v>3502.2900000000009</v>
      </c>
      <c r="K48" s="96">
        <f>+E:E-I:I</f>
        <v>3502.2900000000009</v>
      </c>
    </row>
    <row r="49" spans="1:11">
      <c r="A49" s="89" t="s">
        <v>143</v>
      </c>
      <c r="B49" s="91" t="s">
        <v>117</v>
      </c>
      <c r="C49" s="92" t="s">
        <v>236</v>
      </c>
      <c r="D49" s="95">
        <v>0</v>
      </c>
      <c r="E49" s="95">
        <v>0</v>
      </c>
      <c r="F49" s="95">
        <v>0</v>
      </c>
      <c r="G49" s="95"/>
      <c r="H49" s="95"/>
      <c r="I49" s="95">
        <v>0</v>
      </c>
      <c r="J49" s="96">
        <f>D49-F49</f>
        <v>0</v>
      </c>
      <c r="K49" s="96">
        <f>E49-I49</f>
        <v>0</v>
      </c>
    </row>
    <row r="50" spans="1:11">
      <c r="A50" s="89" t="s">
        <v>144</v>
      </c>
      <c r="B50" s="91" t="s">
        <v>117</v>
      </c>
      <c r="C50" s="92" t="s">
        <v>253</v>
      </c>
      <c r="D50" s="95">
        <v>0</v>
      </c>
      <c r="E50" s="95">
        <v>0</v>
      </c>
      <c r="F50" s="95">
        <v>0</v>
      </c>
      <c r="G50" s="95"/>
      <c r="H50" s="95"/>
      <c r="I50" s="95">
        <f>F50</f>
        <v>0</v>
      </c>
      <c r="J50" s="96">
        <f>D50-F50</f>
        <v>0</v>
      </c>
      <c r="K50" s="96">
        <f>+E:E-I:I</f>
        <v>0</v>
      </c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D56</f>
        <v>637</v>
      </c>
      <c r="E51" s="94">
        <f>D51</f>
        <v>637</v>
      </c>
      <c r="F51" s="94">
        <f>F56</f>
        <v>500</v>
      </c>
      <c r="G51" s="94"/>
      <c r="H51" s="94"/>
      <c r="I51" s="94">
        <f>F51</f>
        <v>500</v>
      </c>
      <c r="J51" s="98">
        <f>D51-F51</f>
        <v>137</v>
      </c>
      <c r="K51" s="98">
        <f>E51-I51</f>
        <v>137</v>
      </c>
    </row>
    <row r="52" spans="1:11">
      <c r="A52" s="89" t="s">
        <v>147</v>
      </c>
      <c r="B52" s="91" t="s">
        <v>117</v>
      </c>
      <c r="C52" s="92" t="s">
        <v>237</v>
      </c>
      <c r="D52" s="95">
        <v>0</v>
      </c>
      <c r="E52" s="95">
        <f>D52</f>
        <v>0</v>
      </c>
      <c r="F52" s="95">
        <v>0</v>
      </c>
      <c r="G52" s="95"/>
      <c r="H52" s="95"/>
      <c r="I52" s="95">
        <f t="shared" ref="I52:I58" si="4">F52</f>
        <v>0</v>
      </c>
      <c r="J52" s="95">
        <f t="shared" ref="J52:J58" si="5">D52-F52</f>
        <v>0</v>
      </c>
      <c r="K52" s="95">
        <f t="shared" ref="K52:K58" si="6">E52-I52</f>
        <v>0</v>
      </c>
    </row>
    <row r="53" spans="1:11">
      <c r="A53" s="89" t="s">
        <v>143</v>
      </c>
      <c r="B53" s="91" t="s">
        <v>117</v>
      </c>
      <c r="C53" s="92" t="s">
        <v>238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134</v>
      </c>
      <c r="B54" s="91" t="s">
        <v>117</v>
      </c>
      <c r="C54" s="92" t="s">
        <v>239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135</v>
      </c>
      <c r="B55" s="91" t="s">
        <v>117</v>
      </c>
      <c r="C55" s="92" t="s">
        <v>240</v>
      </c>
      <c r="D55" s="95">
        <v>0</v>
      </c>
      <c r="E55" s="95">
        <f>D55</f>
        <v>0</v>
      </c>
      <c r="F55" s="95"/>
      <c r="G55" s="95"/>
      <c r="H55" s="95"/>
      <c r="I55" s="95">
        <f t="shared" si="4"/>
        <v>0</v>
      </c>
      <c r="J55" s="95">
        <v>0</v>
      </c>
      <c r="K55" s="95">
        <f t="shared" si="6"/>
        <v>0</v>
      </c>
    </row>
    <row r="56" spans="1:11">
      <c r="A56" s="89" t="s">
        <v>144</v>
      </c>
      <c r="B56" s="91" t="s">
        <v>117</v>
      </c>
      <c r="C56" s="92" t="s">
        <v>241</v>
      </c>
      <c r="D56" s="95">
        <v>637</v>
      </c>
      <c r="E56" s="95">
        <v>637</v>
      </c>
      <c r="F56" s="95">
        <v>500</v>
      </c>
      <c r="G56" s="95"/>
      <c r="H56" s="95"/>
      <c r="I56" s="95">
        <f t="shared" si="4"/>
        <v>500</v>
      </c>
      <c r="J56" s="95">
        <f t="shared" si="5"/>
        <v>137</v>
      </c>
      <c r="K56" s="95">
        <f t="shared" si="6"/>
        <v>137</v>
      </c>
    </row>
    <row r="57" spans="1:11">
      <c r="A57" s="89" t="s">
        <v>136</v>
      </c>
      <c r="B57" s="91" t="s">
        <v>117</v>
      </c>
      <c r="C57" s="92" t="s">
        <v>242</v>
      </c>
      <c r="D57" s="95">
        <v>0</v>
      </c>
      <c r="E57" s="95"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97" t="s">
        <v>258</v>
      </c>
      <c r="B58" s="99" t="s">
        <v>117</v>
      </c>
      <c r="C58" s="93" t="s">
        <v>259</v>
      </c>
      <c r="D58" s="94">
        <v>27840</v>
      </c>
      <c r="E58" s="95">
        <v>27840</v>
      </c>
      <c r="F58" s="94">
        <v>27840</v>
      </c>
      <c r="G58" s="94"/>
      <c r="H58" s="94"/>
      <c r="I58" s="94">
        <f t="shared" si="4"/>
        <v>27840</v>
      </c>
      <c r="J58" s="96">
        <f t="shared" si="5"/>
        <v>0</v>
      </c>
      <c r="K58" s="96">
        <f t="shared" si="6"/>
        <v>0</v>
      </c>
    </row>
    <row r="59" spans="1:11">
      <c r="A59" s="97" t="s">
        <v>148</v>
      </c>
      <c r="B59" s="99" t="s">
        <v>117</v>
      </c>
      <c r="C59" s="93" t="s">
        <v>149</v>
      </c>
      <c r="D59" s="94">
        <f>D60+D66</f>
        <v>4950</v>
      </c>
      <c r="E59" s="94">
        <f>E60+E66</f>
        <v>4950</v>
      </c>
      <c r="F59" s="94">
        <f>F60</f>
        <v>4230</v>
      </c>
      <c r="G59" s="94"/>
      <c r="H59" s="94"/>
      <c r="I59" s="94">
        <f>F59</f>
        <v>4230</v>
      </c>
      <c r="J59" s="94">
        <f>J60+J66</f>
        <v>670</v>
      </c>
      <c r="K59" s="94">
        <f>E59-I59</f>
        <v>720</v>
      </c>
    </row>
    <row r="60" spans="1:11" ht="22.5">
      <c r="A60" s="100" t="s">
        <v>150</v>
      </c>
      <c r="B60" s="99" t="s">
        <v>117</v>
      </c>
      <c r="C60" s="93" t="s">
        <v>254</v>
      </c>
      <c r="D60" s="94">
        <f>D61+D62</f>
        <v>2750</v>
      </c>
      <c r="E60" s="94">
        <f>E61+E62+E63+E64+E65</f>
        <v>2750</v>
      </c>
      <c r="F60" s="94">
        <v>4230</v>
      </c>
      <c r="G60" s="94"/>
      <c r="H60" s="94"/>
      <c r="I60" s="94">
        <v>0</v>
      </c>
      <c r="J60" s="94">
        <f>J61+J65</f>
        <v>0</v>
      </c>
      <c r="K60" s="94">
        <f>K61+K65</f>
        <v>0</v>
      </c>
    </row>
    <row r="61" spans="1:11">
      <c r="A61" s="89" t="s">
        <v>252</v>
      </c>
      <c r="B61" s="91"/>
      <c r="C61" s="93" t="s">
        <v>243</v>
      </c>
      <c r="D61" s="95">
        <v>0</v>
      </c>
      <c r="E61" s="95">
        <f>D61</f>
        <v>0</v>
      </c>
      <c r="F61" s="95">
        <v>0</v>
      </c>
      <c r="G61" s="95"/>
      <c r="H61" s="95"/>
      <c r="I61" s="95">
        <f>F61</f>
        <v>0</v>
      </c>
      <c r="J61" s="96">
        <f t="shared" ref="J61:J66" si="7">D61-F61</f>
        <v>0</v>
      </c>
      <c r="K61" s="96">
        <f>+E:E-I:I</f>
        <v>0</v>
      </c>
    </row>
    <row r="62" spans="1:11">
      <c r="A62" s="89" t="s">
        <v>136</v>
      </c>
      <c r="B62" s="91" t="s">
        <v>117</v>
      </c>
      <c r="C62" s="92" t="s">
        <v>244</v>
      </c>
      <c r="D62" s="95">
        <v>2750</v>
      </c>
      <c r="E62" s="95">
        <f t="shared" ref="E62:E68" si="8">D62</f>
        <v>2750</v>
      </c>
      <c r="F62" s="95">
        <v>2700</v>
      </c>
      <c r="G62" s="95"/>
      <c r="H62" s="95"/>
      <c r="I62" s="95">
        <f>F62</f>
        <v>2700</v>
      </c>
      <c r="J62" s="96">
        <f t="shared" si="7"/>
        <v>50</v>
      </c>
      <c r="K62" s="96">
        <f>+E:E-I:I</f>
        <v>50</v>
      </c>
    </row>
    <row r="63" spans="1:11">
      <c r="A63" s="89" t="s">
        <v>134</v>
      </c>
      <c r="B63" s="91" t="s">
        <v>117</v>
      </c>
      <c r="C63" s="92" t="s">
        <v>245</v>
      </c>
      <c r="D63" s="95">
        <v>0</v>
      </c>
      <c r="E63" s="95">
        <f t="shared" si="8"/>
        <v>0</v>
      </c>
      <c r="F63" s="95">
        <v>0</v>
      </c>
      <c r="G63" s="95"/>
      <c r="H63" s="95"/>
      <c r="I63" s="95">
        <v>0</v>
      </c>
      <c r="J63" s="96">
        <f t="shared" si="7"/>
        <v>0</v>
      </c>
      <c r="K63" s="96">
        <f>E63-I63</f>
        <v>0</v>
      </c>
    </row>
    <row r="64" spans="1:11">
      <c r="A64" s="89" t="s">
        <v>137</v>
      </c>
      <c r="B64" s="91" t="s">
        <v>117</v>
      </c>
      <c r="C64" s="92" t="s">
        <v>246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f>F64</f>
        <v>0</v>
      </c>
      <c r="J64" s="96">
        <f t="shared" si="7"/>
        <v>0</v>
      </c>
      <c r="K64" s="96">
        <f>E64-I64</f>
        <v>0</v>
      </c>
    </row>
    <row r="65" spans="1:11">
      <c r="A65" s="89" t="s">
        <v>151</v>
      </c>
      <c r="B65" s="91" t="s">
        <v>117</v>
      </c>
      <c r="C65" s="92" t="s">
        <v>247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97" t="s">
        <v>152</v>
      </c>
      <c r="B66" s="99" t="s">
        <v>117</v>
      </c>
      <c r="C66" s="93" t="s">
        <v>248</v>
      </c>
      <c r="D66" s="94">
        <v>2200</v>
      </c>
      <c r="E66" s="94">
        <f t="shared" si="8"/>
        <v>2200</v>
      </c>
      <c r="F66" s="94">
        <v>1530</v>
      </c>
      <c r="G66" s="94"/>
      <c r="H66" s="94"/>
      <c r="I66" s="94">
        <f>F66</f>
        <v>1530</v>
      </c>
      <c r="J66" s="98">
        <f t="shared" si="7"/>
        <v>670</v>
      </c>
      <c r="K66" s="98">
        <f>E66-I66</f>
        <v>670</v>
      </c>
    </row>
    <row r="67" spans="1:11">
      <c r="A67" s="97"/>
      <c r="B67" s="99"/>
      <c r="C67" s="93"/>
      <c r="D67" s="94"/>
      <c r="E67" s="94"/>
      <c r="F67" s="94"/>
      <c r="G67" s="94"/>
      <c r="H67" s="94"/>
      <c r="I67" s="94"/>
      <c r="J67" s="98"/>
      <c r="K67" s="98"/>
    </row>
    <row r="68" spans="1:11">
      <c r="A68" s="97" t="s">
        <v>153</v>
      </c>
      <c r="B68" s="99" t="s">
        <v>117</v>
      </c>
      <c r="C68" s="93" t="s">
        <v>249</v>
      </c>
      <c r="D68" s="94">
        <v>0</v>
      </c>
      <c r="E68" s="94">
        <f t="shared" si="8"/>
        <v>0</v>
      </c>
      <c r="F68" s="94">
        <v>0</v>
      </c>
      <c r="G68" s="94"/>
      <c r="H68" s="94"/>
      <c r="I68" s="94">
        <v>0</v>
      </c>
      <c r="J68" s="98">
        <f>D68-F68</f>
        <v>0</v>
      </c>
      <c r="K68" s="98">
        <f>E68-I68</f>
        <v>0</v>
      </c>
    </row>
    <row r="69" spans="1:11">
      <c r="A69" s="100"/>
      <c r="B69" s="99"/>
      <c r="C69" s="93"/>
      <c r="D69" s="94"/>
      <c r="E69" s="94"/>
      <c r="F69" s="94"/>
      <c r="G69" s="94"/>
      <c r="H69" s="94"/>
      <c r="I69" s="94"/>
      <c r="J69" s="98"/>
      <c r="K69" s="96"/>
    </row>
    <row r="70" spans="1:11">
      <c r="A70" s="97" t="s">
        <v>154</v>
      </c>
      <c r="B70" s="99" t="s">
        <v>117</v>
      </c>
      <c r="C70" s="93" t="s">
        <v>250</v>
      </c>
      <c r="D70" s="94">
        <f>D71</f>
        <v>193152</v>
      </c>
      <c r="E70" s="94">
        <f>E71</f>
        <v>193152</v>
      </c>
      <c r="F70" s="94">
        <f>F71</f>
        <v>160963.20000000001</v>
      </c>
      <c r="G70" s="103"/>
      <c r="H70" s="104"/>
      <c r="I70" s="94">
        <f>I71</f>
        <v>160963.20000000001</v>
      </c>
      <c r="J70" s="98">
        <f>J71</f>
        <v>32188.799999999988</v>
      </c>
      <c r="K70" s="98">
        <f>K71</f>
        <v>32188.799999999988</v>
      </c>
    </row>
    <row r="71" spans="1:11">
      <c r="A71" s="89" t="s">
        <v>155</v>
      </c>
      <c r="B71" s="91"/>
      <c r="C71" s="92" t="s">
        <v>255</v>
      </c>
      <c r="D71" s="95">
        <v>193152</v>
      </c>
      <c r="E71" s="95">
        <f>D71</f>
        <v>193152</v>
      </c>
      <c r="F71" s="95">
        <v>160963.20000000001</v>
      </c>
      <c r="G71" s="101"/>
      <c r="H71" s="102"/>
      <c r="I71" s="95">
        <f>F71</f>
        <v>160963.20000000001</v>
      </c>
      <c r="J71" s="96">
        <f>D71-F71</f>
        <v>32188.799999999988</v>
      </c>
      <c r="K71" s="96">
        <f>E71-I71</f>
        <v>32188.799999999988</v>
      </c>
    </row>
    <row r="72" spans="1:11">
      <c r="A72" s="89"/>
      <c r="B72" s="91" t="s">
        <v>117</v>
      </c>
      <c r="C72" s="92"/>
      <c r="D72" s="95"/>
      <c r="E72" s="95"/>
      <c r="F72" s="95"/>
      <c r="G72" s="101"/>
      <c r="H72" s="101"/>
      <c r="I72" s="95"/>
      <c r="J72" s="96"/>
      <c r="K72" s="96"/>
    </row>
    <row r="73" spans="1:11" ht="22.5">
      <c r="A73" s="100" t="s">
        <v>156</v>
      </c>
      <c r="B73" s="99" t="s">
        <v>117</v>
      </c>
      <c r="C73" s="93" t="s">
        <v>251</v>
      </c>
      <c r="D73" s="94">
        <v>0</v>
      </c>
      <c r="E73" s="94">
        <f>D73</f>
        <v>0</v>
      </c>
      <c r="F73" s="95">
        <v>0</v>
      </c>
      <c r="G73" s="101"/>
      <c r="H73" s="101"/>
      <c r="I73" s="94">
        <v>0</v>
      </c>
      <c r="J73" s="98">
        <f>D73-F73</f>
        <v>0</v>
      </c>
      <c r="K73" s="98">
        <f>E73-I73</f>
        <v>0</v>
      </c>
    </row>
    <row r="74" spans="1:11">
      <c r="A74" s="105"/>
      <c r="B74" s="91"/>
      <c r="C74" s="92"/>
      <c r="D74" s="95"/>
      <c r="E74" s="95"/>
      <c r="F74" s="95"/>
      <c r="G74" s="101"/>
      <c r="H74" s="101"/>
      <c r="I74" s="94"/>
      <c r="J74" s="96"/>
      <c r="K74" s="96"/>
    </row>
    <row r="75" spans="1:11" ht="15.75" thickBot="1">
      <c r="A75" s="106" t="s">
        <v>81</v>
      </c>
      <c r="B75" s="107" t="s">
        <v>117</v>
      </c>
      <c r="C75" s="93" t="s">
        <v>157</v>
      </c>
      <c r="D75" s="94">
        <f>D46+D51+D59+D68+D70+D73+D43+D41+D58+D39+D34+D25+D22+D15</f>
        <v>1098848</v>
      </c>
      <c r="E75" s="94">
        <f>D75</f>
        <v>1098848</v>
      </c>
      <c r="F75" s="94">
        <f>F46+F51+F59+F70+F58+F44+F39+F19+F15</f>
        <v>827099.03</v>
      </c>
      <c r="G75" s="103"/>
      <c r="H75" s="103"/>
      <c r="I75" s="94">
        <f>F75</f>
        <v>827099.03</v>
      </c>
      <c r="J75" s="98">
        <f>D75-F75</f>
        <v>271748.96999999997</v>
      </c>
      <c r="K75" s="98">
        <f>E75-I75</f>
        <v>271748.96999999997</v>
      </c>
    </row>
    <row r="76" spans="1:11" ht="33.75">
      <c r="A76" s="108" t="s">
        <v>158</v>
      </c>
      <c r="B76" s="109" t="s">
        <v>212</v>
      </c>
      <c r="C76" s="110" t="s">
        <v>81</v>
      </c>
      <c r="D76" s="111"/>
      <c r="E76" s="111"/>
      <c r="F76" s="111"/>
      <c r="G76" s="112"/>
      <c r="H76" s="112"/>
      <c r="I76" s="111"/>
      <c r="J76" s="111"/>
      <c r="K76" s="111"/>
    </row>
    <row r="77" spans="1:11">
      <c r="A77" s="113"/>
      <c r="B77" s="114">
        <v>450</v>
      </c>
      <c r="C77" s="115" t="s">
        <v>159</v>
      </c>
      <c r="D77" s="116">
        <v>67435</v>
      </c>
      <c r="E77" s="116">
        <f>D77</f>
        <v>67435</v>
      </c>
      <c r="F77" s="116">
        <f ca="1">'Ф0503127(доходы)'!E20-'Ф0503127(расходы)'!F75</f>
        <v>9593.3099999999395</v>
      </c>
      <c r="G77" s="116"/>
      <c r="H77" s="116">
        <f>F77</f>
        <v>9593.3099999999395</v>
      </c>
      <c r="I77" s="116"/>
      <c r="J77" s="116"/>
      <c r="K77" s="116"/>
    </row>
    <row r="78" spans="1:1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>
      <c r="B79" s="113"/>
      <c r="C79" s="113"/>
      <c r="D79" s="117"/>
      <c r="E79" s="113"/>
      <c r="F79" s="113"/>
      <c r="G79" s="113"/>
      <c r="H79" s="113"/>
      <c r="I79" s="113"/>
      <c r="J79" s="113"/>
      <c r="K79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workbookViewId="0">
      <selection activeCell="D35" sqref="D35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1" t="s">
        <v>184</v>
      </c>
      <c r="B3" s="201"/>
      <c r="C3" s="201"/>
      <c r="D3" s="201"/>
      <c r="E3" s="201"/>
      <c r="F3" s="201"/>
      <c r="G3" s="201"/>
      <c r="H3" s="201"/>
      <c r="I3" s="201"/>
    </row>
    <row r="4" spans="1:9">
      <c r="A4" s="202" t="s">
        <v>185</v>
      </c>
      <c r="B4" s="205" t="s">
        <v>14</v>
      </c>
      <c r="C4" s="200" t="s">
        <v>160</v>
      </c>
      <c r="D4" s="200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0"/>
      <c r="D5" s="202"/>
      <c r="E5" s="200" t="s">
        <v>163</v>
      </c>
      <c r="F5" s="200" t="s">
        <v>164</v>
      </c>
      <c r="G5" s="200" t="s">
        <v>165</v>
      </c>
      <c r="H5" s="200" t="s">
        <v>21</v>
      </c>
      <c r="I5" s="203"/>
    </row>
    <row r="6" spans="1:9" ht="28.5" customHeight="1">
      <c r="A6" s="204"/>
      <c r="B6" s="206"/>
      <c r="C6" s="200"/>
      <c r="D6" s="202"/>
      <c r="E6" s="200"/>
      <c r="F6" s="200"/>
      <c r="G6" s="200"/>
      <c r="H6" s="200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-9593.3099999999395</v>
      </c>
      <c r="F8" s="122"/>
      <c r="G8" s="122"/>
      <c r="H8" s="122">
        <f>H10</f>
        <v>-9593.3099999999395</v>
      </c>
      <c r="I8" s="123">
        <f>I10</f>
        <v>77028.309999999939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-9593.3099999999395</v>
      </c>
      <c r="F10" s="122"/>
      <c r="G10" s="122"/>
      <c r="H10" s="122">
        <f>H14</f>
        <v>-9593.3099999999395</v>
      </c>
      <c r="I10" s="123">
        <f>I14</f>
        <v>77028.309999999939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-9593.3099999999395</v>
      </c>
      <c r="F14" s="125"/>
      <c r="G14" s="125"/>
      <c r="H14" s="126">
        <f>E14</f>
        <v>-9593.3099999999395</v>
      </c>
      <c r="I14" s="127">
        <f t="shared" ref="I14:I22" si="0">D14-H14</f>
        <v>77028.309999999939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-1022649</v>
      </c>
      <c r="E15" s="125">
        <f t="shared" si="1"/>
        <v>-836692.34</v>
      </c>
      <c r="F15" s="125"/>
      <c r="G15" s="125" t="s">
        <v>128</v>
      </c>
      <c r="H15" s="126">
        <f>E15</f>
        <v>-836692.34</v>
      </c>
      <c r="I15" s="127">
        <f t="shared" si="0"/>
        <v>-185956.66000000003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-1022649</v>
      </c>
      <c r="E16" s="125">
        <f t="shared" si="1"/>
        <v>-836692.34</v>
      </c>
      <c r="F16" s="125"/>
      <c r="G16" s="125"/>
      <c r="H16" s="126">
        <f>E16</f>
        <v>-836692.34</v>
      </c>
      <c r="I16" s="127">
        <f t="shared" si="0"/>
        <v>-185956.66000000003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-1022649</v>
      </c>
      <c r="E17" s="125">
        <f t="shared" si="1"/>
        <v>-836692.34</v>
      </c>
      <c r="F17" s="125"/>
      <c r="G17" s="125"/>
      <c r="H17" s="126">
        <f>E17</f>
        <v>-836692.34</v>
      </c>
      <c r="I17" s="127">
        <f t="shared" si="0"/>
        <v>-185956.66000000003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-1022649</v>
      </c>
      <c r="E18" s="125">
        <v>-836692.34</v>
      </c>
      <c r="F18" s="125"/>
      <c r="G18" s="125"/>
      <c r="H18" s="126">
        <f>E18</f>
        <v>-836692.34</v>
      </c>
      <c r="I18" s="127">
        <f t="shared" si="0"/>
        <v>-185956.66000000003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1090084</v>
      </c>
      <c r="E19" s="125">
        <f>E20</f>
        <v>827099.03</v>
      </c>
      <c r="F19" s="125"/>
      <c r="G19" s="125"/>
      <c r="H19" s="126">
        <f>E19+F19+G19</f>
        <v>827099.03</v>
      </c>
      <c r="I19" s="127">
        <f t="shared" si="0"/>
        <v>262984.96999999997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1090084</v>
      </c>
      <c r="E20" s="125">
        <f t="shared" si="2"/>
        <v>827099.03</v>
      </c>
      <c r="F20" s="125"/>
      <c r="G20" s="125"/>
      <c r="H20" s="126">
        <f>E20+F20+G20</f>
        <v>827099.03</v>
      </c>
      <c r="I20" s="127">
        <f t="shared" si="0"/>
        <v>262984.96999999997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1090084</v>
      </c>
      <c r="E21" s="125">
        <f t="shared" si="2"/>
        <v>827099.03</v>
      </c>
      <c r="F21" s="125"/>
      <c r="G21" s="125"/>
      <c r="H21" s="126">
        <f>E21+F21+G21</f>
        <v>827099.03</v>
      </c>
      <c r="I21" s="127">
        <f t="shared" si="0"/>
        <v>262984.96999999997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1090084</v>
      </c>
      <c r="E22" s="130">
        <v>827099.03</v>
      </c>
      <c r="F22" s="130"/>
      <c r="G22" s="130"/>
      <c r="H22" s="131">
        <f>E22+F22+G22</f>
        <v>827099.03</v>
      </c>
      <c r="I22" s="132">
        <f t="shared" si="0"/>
        <v>262984.96999999997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 t="s">
        <v>262</v>
      </c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 t="s">
        <v>257</v>
      </c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B4:B6"/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2018-10-10T10:48:14Z</cp:lastPrinted>
  <dcterms:created xsi:type="dcterms:W3CDTF">2017-08-14T11:56:33Z</dcterms:created>
  <dcterms:modified xsi:type="dcterms:W3CDTF">2018-11-15T07:33:53Z</dcterms:modified>
</cp:coreProperties>
</file>