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E22" i="1"/>
  <c r="E28"/>
  <c r="E32"/>
  <c r="E38"/>
  <c r="E37"/>
  <c r="E31"/>
  <c r="E27"/>
  <c r="E42"/>
  <c r="E21"/>
  <c r="E50"/>
  <c r="E48"/>
  <c r="E47"/>
  <c r="E20"/>
  <c r="F15" i="2"/>
  <c r="F22"/>
  <c r="F25"/>
  <c r="F21"/>
  <c r="F19"/>
  <c r="F13"/>
  <c r="F45"/>
  <c r="F71"/>
  <c r="F76"/>
  <c r="F78"/>
  <c r="I15"/>
  <c r="K15"/>
  <c r="I19"/>
  <c r="K19"/>
  <c r="K13"/>
  <c r="J15"/>
  <c r="J19"/>
  <c r="J13"/>
  <c r="E13"/>
  <c r="I72"/>
  <c r="I71"/>
  <c r="E72"/>
  <c r="E78"/>
  <c r="D21" i="1"/>
  <c r="I32" i="2"/>
  <c r="I29"/>
  <c r="I28"/>
  <c r="I27"/>
  <c r="I26"/>
  <c r="I25"/>
  <c r="I24"/>
  <c r="I23"/>
  <c r="I22"/>
  <c r="I21"/>
  <c r="D71"/>
  <c r="D25"/>
  <c r="D22"/>
  <c r="D21"/>
  <c r="D19"/>
  <c r="D13"/>
  <c r="D76"/>
  <c r="J76"/>
  <c r="K69"/>
  <c r="J69"/>
  <c r="K72"/>
  <c r="K71"/>
  <c r="J72"/>
  <c r="J71"/>
  <c r="J60"/>
  <c r="K61"/>
  <c r="J61"/>
  <c r="D12"/>
  <c r="E12"/>
  <c r="F12"/>
  <c r="I12"/>
  <c r="K12"/>
  <c r="J12"/>
  <c r="E60"/>
  <c r="D60"/>
  <c r="E61"/>
  <c r="D61"/>
  <c r="E29"/>
  <c r="E28"/>
  <c r="E27"/>
  <c r="E26"/>
  <c r="E32"/>
  <c r="E25"/>
  <c r="E24"/>
  <c r="E23"/>
  <c r="E22"/>
  <c r="E21"/>
  <c r="D15"/>
  <c r="D33"/>
  <c r="E38"/>
  <c r="E42"/>
  <c r="E62"/>
  <c r="E63"/>
  <c r="E64"/>
  <c r="E65"/>
  <c r="E66"/>
  <c r="F60"/>
  <c r="E71"/>
  <c r="E69"/>
  <c r="D45"/>
  <c r="D52"/>
  <c r="D51"/>
  <c r="E76"/>
  <c r="F33"/>
  <c r="F52"/>
  <c r="F51"/>
  <c r="I76"/>
  <c r="K76"/>
  <c r="J42"/>
  <c r="J46"/>
  <c r="J47"/>
  <c r="J48"/>
  <c r="J49"/>
  <c r="J45"/>
  <c r="J51"/>
  <c r="J62"/>
  <c r="J64"/>
  <c r="J65"/>
  <c r="J67"/>
  <c r="J74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4" i="2"/>
  <c r="K74"/>
  <c r="I67"/>
  <c r="E67"/>
  <c r="K67"/>
  <c r="J66"/>
  <c r="I66"/>
  <c r="K66"/>
  <c r="I65"/>
  <c r="K65"/>
  <c r="J63"/>
  <c r="K64"/>
  <c r="I63"/>
  <c r="K63"/>
  <c r="I62"/>
  <c r="K62"/>
  <c r="I60"/>
  <c r="K60"/>
  <c r="J58"/>
  <c r="I58"/>
  <c r="K58"/>
  <c r="J57"/>
  <c r="I57"/>
  <c r="E57"/>
  <c r="K57"/>
  <c r="J56"/>
  <c r="I56"/>
  <c r="E56"/>
  <c r="K56"/>
  <c r="J55"/>
  <c r="I55"/>
  <c r="E55"/>
  <c r="K55"/>
  <c r="E54"/>
  <c r="I54"/>
  <c r="K54"/>
  <c r="J54"/>
  <c r="J53"/>
  <c r="I53"/>
  <c r="E53"/>
  <c r="K53"/>
  <c r="I52"/>
  <c r="E52"/>
  <c r="K52"/>
  <c r="J52"/>
  <c r="I51"/>
  <c r="E51"/>
  <c r="K51"/>
  <c r="I49"/>
  <c r="K49"/>
  <c r="K48"/>
  <c r="I47"/>
  <c r="E47"/>
  <c r="K47"/>
  <c r="I46"/>
  <c r="E46"/>
  <c r="K46"/>
  <c r="I45"/>
  <c r="E45"/>
  <c r="K45"/>
  <c r="J43"/>
  <c r="I43"/>
  <c r="E43"/>
  <c r="K43"/>
  <c r="I42"/>
  <c r="K42"/>
  <c r="E36"/>
  <c r="I36"/>
  <c r="K36"/>
  <c r="J36"/>
  <c r="E35"/>
  <c r="I35"/>
  <c r="K35"/>
  <c r="J35"/>
  <c r="E34"/>
  <c r="I34"/>
  <c r="K34"/>
  <c r="J34"/>
  <c r="K33"/>
  <c r="J33"/>
  <c r="I33"/>
  <c r="E33"/>
  <c r="I30"/>
  <c r="I31"/>
  <c r="J32"/>
  <c r="K32"/>
  <c r="J31"/>
  <c r="E31"/>
  <c r="K31"/>
  <c r="J30"/>
  <c r="E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I50"/>
  <c r="H50"/>
  <c r="I49"/>
  <c r="H49"/>
  <c r="H48"/>
  <c r="D48"/>
  <c r="H47"/>
  <c r="H45"/>
  <c r="I45"/>
  <c r="I44"/>
  <c r="H44"/>
  <c r="I43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8" i="2"/>
  <c r="K25"/>
  <c r="K21"/>
  <c r="I13"/>
  <c r="E15"/>
  <c r="E19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<sst xmlns="http://schemas.openxmlformats.org/spreadsheetml/2006/main" count="395" uniqueCount="257">
  <si>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</si>
  <si>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</si>
  <si>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</si>
  <si>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</si>
  <si>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</si>
  <si>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</si>
  <si>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</si>
  <si>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</si>
  <si>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</si>
  <si>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</si>
  <si>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</si>
  <si>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</si>
  <si>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</si>
  <si>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</si>
  <si>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</si>
  <si>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</si>
  <si>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</si>
  <si>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</si>
  <si>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</si>
  <si>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</si>
  <si>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</si>
  <si>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</si>
  <si>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</si>
  <si>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</si>
  <si>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</si>
  <si>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</si>
  <si>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</si>
  <si>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</si>
  <si>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</si>
  <si>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</si>
  <si>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</si>
  <si>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</si>
  <si>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</si>
  <si>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</si>
  <si>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</si>
  <si>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</si>
  <si>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</si>
  <si>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</si>
  <si>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</si>
  <si>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</si>
  <si>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</si>
  <si>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</si>
  <si>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</si>
  <si>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</si>
  <si>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</si>
  <si>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</si>
  <si>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</si>
  <si>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</si>
  <si>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</si>
  <si>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</si>
  <si>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</si>
  <si>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</si>
  <si>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</si>
  <si>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</si>
  <si>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</si>
  <si>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</si>
  <si>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</si>
  <si>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</si>
  <si>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</si>
  <si>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</si>
  <si>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</si>
  <si>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</si>
  <si>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</si>
  <si>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</si>
  <si>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</si>
  <si>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</si>
  <si>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</si>
  <si>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</si>
  <si>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</si>
  <si>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</si>
  <si>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</si>
  <si>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</si>
  <si>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</si>
  <si>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</si>
  <si>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</si>
  <si>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</si>
  <si>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</si>
  <si>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</si>
  <si>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</si>
  <si>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</si>
  <si>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</si>
  <si>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</si>
  <si>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</si>
  <si>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</si>
  <si>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</si>
  <si>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</si>
  <si>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</si>
  <si>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</si>
  <si>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</si>
  <si>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</si>
  <si>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</si>
  <si>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</si>
  <si>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</si>
  <si>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</si>
  <si>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</si>
  <si>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</si>
  <si>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</si>
  <si>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</si>
  <si>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</si>
  <si>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</si>
  <si>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</si>
  <si>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</si>
  <si>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</si>
  <si>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</si>
  <si>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</si>
  <si>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</si>
  <si>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</si>
  <si>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</si>
  <si>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</si>
  <si>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</si>
  <si>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</si>
  <si>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</si>
  <si>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</si>
  <si>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</si>
  <si>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</si>
  <si>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</si>
  <si>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</si>
  <si>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</si>
  <si>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</si>
  <si>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</si>
  <si>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</si>
  <si>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</si>
  <si>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</si>
  <si>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</si>
  <si>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</si>
  <si>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</si>
  <si>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</si>
  <si>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</si>
  <si>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</si>
  <si>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</si>
  <si>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</si>
  <si>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</si>
  <si>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</si>
  <si>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</si>
  <si>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</si>
  <si>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</si>
  <si>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</si>
  <si>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</si>
  <si>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</si>
  <si>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</si>
  <si>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</si>
  <si>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</si>
  <si>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</si>
  <si>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</si>
  <si>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</si>
  <si>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</si>
  <si>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</si>
  <si>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</si>
  <si>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</si>
  <si>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</si>
  <si>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</si>
  <si>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</si>
  <si>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</si>
  <si>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</si>
  <si>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</si>
  <si>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</si>
  <si>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</si>
  <si>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</si>
  <si>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</si>
  <si>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</si>
  <si>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</si>
  <si>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</si>
  <si>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</si>
  <si>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</si>
  <si>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</si>
  <si>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</si>
  <si>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</si>
  <si>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</si>
  <si>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</si>
  <si>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</si>
  <si>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</si>
  <si>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</si>
  <si>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</si>
  <si>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</si>
  <si>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</si>
  <si>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</si>
  <si>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</si>
  <si>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</si>
  <si>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</si>
  <si>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</si>
  <si>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</si>
  <si>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</si>
  <si>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</si>
  <si>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</si>
  <si>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</si>
  <si>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</si>
  <si>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</si>
  <si>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</si>
  <si>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</si>
  <si>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</si>
  <si>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</si>
  <si>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</si>
  <si>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</si>
  <si>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</si>
  <si>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</si>
  <si>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</si>
  <si>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</si>
  <si>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</si>
  <si>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</si>
  <si>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</si>
  <si>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</si>
  <si>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</si>
  <si>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</si>
  <si>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</si>
  <si>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</si>
  <si>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</si>
  <si>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</si>
  <si>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</si>
  <si>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</si>
  <si>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</si>
  <si>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</si>
  <si>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</si>
  <si>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</si>
  <si>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</si>
  <si>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</si>
  <si>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</si>
  <si>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</si>
  <si>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</si>
  <si>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</si>
  <si>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</si>
  <si>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</si>
  <si>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</si>
  <si>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</si>
  <si>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</si>
  <si>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</si>
  <si>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</si>
  <si>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</si>
  <si>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</si>
  <si>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</si>
  <si>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</si>
  <si>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</si>
  <si>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</si>
  <si>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</si>
  <si>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</si>
  <si>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</si>
  <si>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</si>
  <si>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</si>
  <si>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</si>
  <si>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</si>
  <si>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</si>
  <si>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</si>
  <si>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</si>
  <si>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</si>
  <si>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</si>
  <si>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</si>
  <si>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</si>
  <si>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</si>
  <si>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</si>
  <si>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</si>
  <si>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</si>
  <si>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</si>
  <si>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965-1001-6501682450-312--263</t>
  </si>
  <si>
    <t>965-1102-6502082300-244-290</t>
  </si>
  <si>
    <t>Уличное освещение</t>
  </si>
  <si>
    <t>965-0203-6501151180-244-340(365)</t>
  </si>
  <si>
    <t>965-0503-6501881710-200-000</t>
  </si>
  <si>
    <t>01 май 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</si>
</sst>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opLeftCell="A34" workbookViewId="0">
      <selection activeCell="G50" sqref="G50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256</v>
      </c>
      <c r="B5" s="187"/>
      <c r="C5" s="187"/>
      <c r="D5" s="187"/>
      <c r="E5" s="187"/>
      <c r="F5" s="187"/>
      <c r="G5" s="187"/>
      <c r="H5" s="10" t="s">
        <v>5</v>
      </c>
      <c r="I5" s="13">
        <v>43218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712335</v>
      </c>
      <c r="E20" s="37">
        <f>E21+E47</f>
        <v>251567.77000000005</v>
      </c>
      <c r="F20" s="37"/>
      <c r="G20" s="37"/>
      <c r="H20" s="37">
        <f>E20</f>
        <v>251567.77000000005</v>
      </c>
      <c r="I20" s="37">
        <f>D20-E20</f>
        <v>460767.23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181798.27000000005</v>
      </c>
      <c r="F21" s="43"/>
      <c r="G21" s="43"/>
      <c r="H21" s="37">
        <f t="shared" ref="H21:H51" si="0">E21</f>
        <v>181798.27000000005</v>
      </c>
      <c r="I21" s="37">
        <f>D21-E21</f>
        <v>412561.73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2951.98</v>
      </c>
      <c r="F22" s="43"/>
      <c r="G22" s="43"/>
      <c r="H22" s="37">
        <f t="shared" si="0"/>
        <v>2951.98</v>
      </c>
      <c r="I22" s="37">
        <f>D22-E22</f>
        <v>4228.0200000000004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2951.98</v>
      </c>
      <c r="F23" s="41"/>
      <c r="G23" s="41"/>
      <c r="H23" s="44">
        <f t="shared" si="0"/>
        <v>2951.98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f>E28+E31</f>
        <v>178546.29000000004</v>
      </c>
      <c r="F27" s="43"/>
      <c r="G27" s="43"/>
      <c r="H27" s="37">
        <f t="shared" si="0"/>
        <v>178546.29000000004</v>
      </c>
      <c r="I27" s="37">
        <f t="shared" ref="I27:I34" si="1">D27-E27</f>
        <v>408333.70999999996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676.04</v>
      </c>
      <c r="F28" s="43"/>
      <c r="G28" s="43"/>
      <c r="H28" s="37">
        <f t="shared" si="0"/>
        <v>676.04</v>
      </c>
      <c r="I28" s="37">
        <f t="shared" si="1"/>
        <v>16103.96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635</v>
      </c>
      <c r="F29" s="40"/>
      <c r="G29" s="40"/>
      <c r="H29" s="44">
        <f t="shared" si="0"/>
        <v>635</v>
      </c>
      <c r="I29" s="44">
        <f t="shared" si="1"/>
        <v>16145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41.04</v>
      </c>
      <c r="F30" s="41"/>
      <c r="G30" s="41"/>
      <c r="H30" s="44">
        <f t="shared" si="0"/>
        <v>41.04</v>
      </c>
      <c r="I30" s="44">
        <f t="shared" si="1"/>
        <v>-41.04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177870.25000000003</v>
      </c>
      <c r="F31" s="43"/>
      <c r="G31" s="43"/>
      <c r="H31" s="37">
        <f t="shared" si="0"/>
        <v>177870.25000000003</v>
      </c>
      <c r="I31" s="37">
        <f t="shared" si="1"/>
        <v>392229.75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175106.30000000002</v>
      </c>
      <c r="F32" s="43"/>
      <c r="G32" s="43"/>
      <c r="H32" s="37">
        <f t="shared" si="0"/>
        <v>175106.30000000002</v>
      </c>
      <c r="I32" s="37">
        <f t="shared" si="1"/>
        <v>268893.69999999995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174326.13</v>
      </c>
      <c r="F34" s="41"/>
      <c r="G34" s="41"/>
      <c r="H34" s="44">
        <f t="shared" si="0"/>
        <v>174326.13</v>
      </c>
      <c r="I34" s="44">
        <f t="shared" si="1"/>
        <v>-174326.13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780.17</v>
      </c>
      <c r="F35" s="41"/>
      <c r="G35" s="41"/>
      <c r="H35" s="44">
        <f>E35</f>
        <v>780.17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2763.9500000000003</v>
      </c>
      <c r="F37" s="43"/>
      <c r="G37" s="43"/>
      <c r="H37" s="37">
        <f t="shared" si="0"/>
        <v>2763.9500000000003</v>
      </c>
      <c r="I37" s="37">
        <f>D37-E37</f>
        <v>123336.05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</f>
        <v>2763.9500000000003</v>
      </c>
      <c r="F38" s="41"/>
      <c r="G38" s="41"/>
      <c r="H38" s="44">
        <f t="shared" si="0"/>
        <v>2763.9500000000003</v>
      </c>
      <c r="I38" s="44">
        <f>D38-E38</f>
        <v>123336.05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2674.94</v>
      </c>
      <c r="F39" s="41"/>
      <c r="G39" s="41"/>
      <c r="H39" s="44">
        <f>E39</f>
        <v>2674.94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89.01</v>
      </c>
      <c r="F40" s="41"/>
      <c r="G40" s="41"/>
      <c r="H40" s="44">
        <f>E40</f>
        <v>89.01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0</v>
      </c>
      <c r="F41" s="41"/>
      <c r="G41" s="41"/>
      <c r="H41" s="44">
        <f>E41</f>
        <v>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300</v>
      </c>
      <c r="F42" s="43"/>
      <c r="G42" s="43"/>
      <c r="H42" s="47">
        <f>E42</f>
        <v>300</v>
      </c>
      <c r="I42" s="37">
        <f>D42-E42</f>
        <v>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300</v>
      </c>
      <c r="F44" s="43"/>
      <c r="G44" s="43"/>
      <c r="H44" s="44">
        <f>E44</f>
        <v>300</v>
      </c>
      <c r="I44" s="44">
        <f>D44-E44</f>
        <v>-300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117975</v>
      </c>
      <c r="E47" s="43">
        <f>E48+E50+E52</f>
        <v>69769.5</v>
      </c>
      <c r="F47" s="43"/>
      <c r="G47" s="43"/>
      <c r="H47" s="37">
        <f t="shared" si="0"/>
        <v>69769.5</v>
      </c>
      <c r="I47" s="37">
        <f t="shared" ref="I47:I52" si="2">D47-E47</f>
        <v>48205.5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f>E49</f>
        <v>29970</v>
      </c>
      <c r="F48" s="43"/>
      <c r="G48" s="43"/>
      <c r="H48" s="37">
        <f t="shared" si="0"/>
        <v>29970</v>
      </c>
      <c r="I48" s="37">
        <f t="shared" si="2"/>
        <v>24006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29970</v>
      </c>
      <c r="F49" s="41"/>
      <c r="G49" s="41"/>
      <c r="H49" s="44">
        <f t="shared" si="0"/>
        <v>29970</v>
      </c>
      <c r="I49" s="37">
        <f t="shared" si="2"/>
        <v>24006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f>E51</f>
        <v>31999.5</v>
      </c>
      <c r="F50" s="43"/>
      <c r="G50" s="43"/>
      <c r="H50" s="55">
        <f t="shared" si="0"/>
        <v>31999.5</v>
      </c>
      <c r="I50" s="37">
        <f t="shared" si="2"/>
        <v>31999.5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31999.5</v>
      </c>
      <c r="F51" s="40"/>
      <c r="G51" s="40"/>
      <c r="H51" s="57">
        <f t="shared" si="0"/>
        <v>31999.5</v>
      </c>
      <c r="I51" s="37">
        <f t="shared" si="2"/>
        <v>31999.5</v>
      </c>
    </row>
    <row r="52" spans="1:9">
      <c r="A52" s="42" t="s">
        <v>79</v>
      </c>
      <c r="B52" s="36" t="s">
        <v>30</v>
      </c>
      <c r="C52" s="36" t="s">
        <v>80</v>
      </c>
      <c r="D52" s="43">
        <v>0</v>
      </c>
      <c r="E52" s="43">
        <v>7800</v>
      </c>
      <c r="F52" s="43"/>
      <c r="G52" s="43"/>
      <c r="H52" s="43">
        <f>E52</f>
        <v>7800</v>
      </c>
      <c r="I52" s="37">
        <f t="shared" si="2"/>
        <v>-7800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0"/>
  <sheetViews>
    <sheetView topLeftCell="A49" workbookViewId="0">
      <selection activeCell="G72" sqref="G72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D76</f>
        <v>896770</v>
      </c>
      <c r="E12" s="179">
        <f>D12</f>
        <v>896770</v>
      </c>
      <c r="F12" s="179">
        <f>F76</f>
        <v>222151.21</v>
      </c>
      <c r="G12" s="179"/>
      <c r="H12" s="179"/>
      <c r="I12" s="179">
        <f>F12</f>
        <v>222151.21</v>
      </c>
      <c r="J12" s="179">
        <f>D12-F12</f>
        <v>674618.79</v>
      </c>
      <c r="K12" s="180">
        <f>E12-I12</f>
        <v>674618.79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724736</v>
      </c>
      <c r="E13" s="94">
        <f>E15+E19+E38+E40+E42</f>
        <v>724736</v>
      </c>
      <c r="F13" s="94">
        <f>F15+F19+F37+F39+F42</f>
        <v>158666.65</v>
      </c>
      <c r="G13" s="94"/>
      <c r="H13" s="94"/>
      <c r="I13" s="94">
        <f>F13</f>
        <v>158666.65</v>
      </c>
      <c r="J13" s="94">
        <f>J15+J19+J38+J40+J42</f>
        <v>566069.35000000009</v>
      </c>
      <c r="K13" s="94">
        <f>K15+K19+K38+K40+K42</f>
        <v>566069.35000000009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253868</v>
      </c>
      <c r="E15" s="94">
        <f>D15</f>
        <v>253868</v>
      </c>
      <c r="F15" s="94">
        <f>F16+F17</f>
        <v>22296.560000000001</v>
      </c>
      <c r="G15" s="94"/>
      <c r="H15" s="94"/>
      <c r="I15" s="94">
        <f>F15</f>
        <v>22296.560000000001</v>
      </c>
      <c r="J15" s="98">
        <f>D15-F15</f>
        <v>231571.44</v>
      </c>
      <c r="K15" s="98">
        <f>+E:E-I:I</f>
        <v>231571.44</v>
      </c>
    </row>
    <row r="16" spans="1:11">
      <c r="A16" s="89" t="s">
        <v>122</v>
      </c>
      <c r="B16" s="91" t="s">
        <v>117</v>
      </c>
      <c r="C16" s="92" t="s">
        <v>213</v>
      </c>
      <c r="D16" s="95">
        <v>194983</v>
      </c>
      <c r="E16" s="95">
        <f>D16</f>
        <v>194983</v>
      </c>
      <c r="F16" s="95">
        <v>18269.740000000002</v>
      </c>
      <c r="G16" s="95"/>
      <c r="H16" s="95"/>
      <c r="I16" s="95">
        <f>F16</f>
        <v>18269.740000000002</v>
      </c>
      <c r="J16" s="96">
        <f>D16-F16</f>
        <v>176713.26</v>
      </c>
      <c r="K16" s="96">
        <f>+E:E-I:I</f>
        <v>176713.26</v>
      </c>
    </row>
    <row r="17" spans="1:11">
      <c r="A17" s="89" t="s">
        <v>123</v>
      </c>
      <c r="B17" s="91" t="s">
        <v>117</v>
      </c>
      <c r="C17" s="92" t="s">
        <v>214</v>
      </c>
      <c r="D17" s="95">
        <v>58885</v>
      </c>
      <c r="E17" s="95">
        <f>D17</f>
        <v>58885</v>
      </c>
      <c r="F17" s="95">
        <v>4026.82</v>
      </c>
      <c r="G17" s="95"/>
      <c r="H17" s="95"/>
      <c r="I17" s="95">
        <f>F17</f>
        <v>4026.82</v>
      </c>
      <c r="J17" s="96">
        <f>D17-F17</f>
        <v>54858.18</v>
      </c>
      <c r="K17" s="96">
        <f>+E:E-I:I</f>
        <v>54858.18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465568</v>
      </c>
      <c r="E19" s="94">
        <f>E21</f>
        <v>465568</v>
      </c>
      <c r="F19" s="94">
        <f>F21</f>
        <v>136370.09</v>
      </c>
      <c r="G19" s="94"/>
      <c r="H19" s="94"/>
      <c r="I19" s="94">
        <f>F19</f>
        <v>136370.09</v>
      </c>
      <c r="J19" s="98">
        <f>D19-F19</f>
        <v>329197.91000000003</v>
      </c>
      <c r="K19" s="98">
        <f>E19-I19</f>
        <v>329197.91000000003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465568</v>
      </c>
      <c r="E21" s="94">
        <f>E22+E25+E33</f>
        <v>465568</v>
      </c>
      <c r="F21" s="94">
        <f>F22+F25+F33</f>
        <v>136370.09</v>
      </c>
      <c r="G21" s="94" t="s">
        <v>128</v>
      </c>
      <c r="H21" s="94"/>
      <c r="I21" s="94">
        <f>I22+I25+I33</f>
        <v>136370.09</v>
      </c>
      <c r="J21" s="94">
        <f>J22+J25+J33</f>
        <v>329197.91000000003</v>
      </c>
      <c r="K21" s="94">
        <f>K22+K25+K33</f>
        <v>329197.91000000003</v>
      </c>
    </row>
    <row r="22" spans="1:11">
      <c r="A22" s="97" t="s">
        <v>129</v>
      </c>
      <c r="B22" s="99"/>
      <c r="C22" s="92" t="s">
        <v>215</v>
      </c>
      <c r="D22" s="94">
        <f>D23+D24</f>
        <v>359965</v>
      </c>
      <c r="E22" s="94">
        <f>E23+E24</f>
        <v>359965</v>
      </c>
      <c r="F22" s="94">
        <f>F23+F24</f>
        <v>89104.81</v>
      </c>
      <c r="G22" s="94"/>
      <c r="H22" s="94"/>
      <c r="I22" s="94">
        <f>I23+I24</f>
        <v>89104.81</v>
      </c>
      <c r="J22" s="98">
        <f>J23+J24</f>
        <v>270860.19</v>
      </c>
      <c r="K22" s="98">
        <f>K23+K24</f>
        <v>270860.19</v>
      </c>
    </row>
    <row r="23" spans="1:11">
      <c r="A23" s="89" t="s">
        <v>122</v>
      </c>
      <c r="B23" s="91" t="s">
        <v>117</v>
      </c>
      <c r="C23" s="92" t="s">
        <v>216</v>
      </c>
      <c r="D23" s="95">
        <v>279507</v>
      </c>
      <c r="E23" s="95">
        <f>D23</f>
        <v>279507</v>
      </c>
      <c r="F23" s="95">
        <v>69458.100000000006</v>
      </c>
      <c r="G23" s="95"/>
      <c r="H23" s="95"/>
      <c r="I23" s="95">
        <f t="shared" ref="I23:I36" si="0">F23</f>
        <v>69458.100000000006</v>
      </c>
      <c r="J23" s="96">
        <f t="shared" ref="J23:J36" si="1">D23-F23</f>
        <v>210048.9</v>
      </c>
      <c r="K23" s="96">
        <f t="shared" ref="K23:K34" si="2">E23-I23</f>
        <v>210048.9</v>
      </c>
    </row>
    <row r="24" spans="1:11">
      <c r="A24" s="89" t="s">
        <v>130</v>
      </c>
      <c r="B24" s="91" t="s">
        <v>117</v>
      </c>
      <c r="C24" s="92" t="s">
        <v>217</v>
      </c>
      <c r="D24" s="95">
        <v>80458</v>
      </c>
      <c r="E24" s="95">
        <f>D24</f>
        <v>80458</v>
      </c>
      <c r="F24" s="95">
        <v>19646.71</v>
      </c>
      <c r="G24" s="95"/>
      <c r="H24" s="95"/>
      <c r="I24" s="95">
        <f t="shared" si="0"/>
        <v>19646.71</v>
      </c>
      <c r="J24" s="96">
        <f t="shared" si="1"/>
        <v>60811.29</v>
      </c>
      <c r="K24" s="96">
        <f t="shared" si="2"/>
        <v>60811.29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70120</v>
      </c>
      <c r="E25" s="94">
        <f>E26+E27+E28+E29+E30+E31+E32</f>
        <v>70120</v>
      </c>
      <c r="F25" s="94">
        <f>F26+F27+F28+F29+F30+F31+F32</f>
        <v>47265.279999999999</v>
      </c>
      <c r="G25" s="94"/>
      <c r="H25" s="94"/>
      <c r="I25" s="94">
        <f>I26+I27+I28+I29+I30+I31+I32</f>
        <v>47265.279999999999</v>
      </c>
      <c r="J25" s="94">
        <f>J26+J27+J28+J29+J30+J31+J32</f>
        <v>22854.720000000001</v>
      </c>
      <c r="K25" s="94">
        <f>K26+K27+K28+K29+K30+K31+K32</f>
        <v>22854.720000000001</v>
      </c>
    </row>
    <row r="26" spans="1:11">
      <c r="A26" s="89" t="s">
        <v>132</v>
      </c>
      <c r="B26" s="91" t="s">
        <v>117</v>
      </c>
      <c r="C26" s="92" t="s">
        <v>218</v>
      </c>
      <c r="D26" s="95">
        <v>9900</v>
      </c>
      <c r="E26" s="95">
        <f t="shared" ref="E26:E32" si="3">D26</f>
        <v>9900</v>
      </c>
      <c r="F26" s="95">
        <v>4711.3500000000004</v>
      </c>
      <c r="G26" s="95"/>
      <c r="H26" s="95"/>
      <c r="I26" s="95">
        <f t="shared" si="0"/>
        <v>4711.3500000000004</v>
      </c>
      <c r="J26" s="96">
        <f t="shared" si="1"/>
        <v>5188.6499999999996</v>
      </c>
      <c r="K26" s="96">
        <f t="shared" si="2"/>
        <v>5188.6499999999996</v>
      </c>
    </row>
    <row r="27" spans="1:11">
      <c r="A27" s="89" t="s">
        <v>133</v>
      </c>
      <c r="B27" s="91" t="s">
        <v>117</v>
      </c>
      <c r="C27" s="92" t="s">
        <v>219</v>
      </c>
      <c r="D27" s="95">
        <v>25700</v>
      </c>
      <c r="E27" s="95">
        <f t="shared" si="3"/>
        <v>25700</v>
      </c>
      <c r="F27" s="95">
        <v>20781.259999999998</v>
      </c>
      <c r="G27" s="95"/>
      <c r="H27" s="95"/>
      <c r="I27" s="95">
        <f t="shared" si="0"/>
        <v>20781.259999999998</v>
      </c>
      <c r="J27" s="96">
        <f t="shared" si="1"/>
        <v>4918.7400000000016</v>
      </c>
      <c r="K27" s="96">
        <f t="shared" si="2"/>
        <v>4918.7400000000016</v>
      </c>
    </row>
    <row r="28" spans="1:11">
      <c r="A28" s="89" t="s">
        <v>134</v>
      </c>
      <c r="B28" s="91" t="s">
        <v>117</v>
      </c>
      <c r="C28" s="92" t="s">
        <v>220</v>
      </c>
      <c r="D28" s="95">
        <v>16920</v>
      </c>
      <c r="E28" s="95">
        <f t="shared" si="3"/>
        <v>16920</v>
      </c>
      <c r="F28" s="95">
        <v>5430.35</v>
      </c>
      <c r="G28" s="95"/>
      <c r="H28" s="95"/>
      <c r="I28" s="95">
        <f t="shared" si="0"/>
        <v>5430.35</v>
      </c>
      <c r="J28" s="96">
        <f t="shared" si="1"/>
        <v>11489.65</v>
      </c>
      <c r="K28" s="96">
        <f t="shared" si="2"/>
        <v>11489.65</v>
      </c>
    </row>
    <row r="29" spans="1:11">
      <c r="A29" s="89" t="s">
        <v>135</v>
      </c>
      <c r="B29" s="91" t="s">
        <v>117</v>
      </c>
      <c r="C29" s="92" t="s">
        <v>221</v>
      </c>
      <c r="D29" s="95">
        <v>7600</v>
      </c>
      <c r="E29" s="95">
        <f t="shared" si="3"/>
        <v>7600</v>
      </c>
      <c r="F29" s="95">
        <v>6487.87</v>
      </c>
      <c r="G29" s="95"/>
      <c r="H29" s="95"/>
      <c r="I29" s="95">
        <f t="shared" si="0"/>
        <v>6487.87</v>
      </c>
      <c r="J29" s="96">
        <f t="shared" si="1"/>
        <v>1112.1300000000001</v>
      </c>
      <c r="K29" s="96">
        <f t="shared" si="2"/>
        <v>1112.1300000000001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/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10000</v>
      </c>
      <c r="E32" s="95">
        <f t="shared" si="3"/>
        <v>10000</v>
      </c>
      <c r="F32" s="95">
        <v>9854.4500000000007</v>
      </c>
      <c r="G32" s="95"/>
      <c r="H32" s="95"/>
      <c r="I32" s="95">
        <f t="shared" si="0"/>
        <v>9854.4500000000007</v>
      </c>
      <c r="J32" s="96">
        <f t="shared" si="1"/>
        <v>145.54999999999927</v>
      </c>
      <c r="K32" s="96">
        <f t="shared" si="2"/>
        <v>145.54999999999927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0</v>
      </c>
      <c r="G33" s="94"/>
      <c r="H33" s="94"/>
      <c r="I33" s="94">
        <f>I34+I35+I36</f>
        <v>0</v>
      </c>
      <c r="J33" s="94">
        <f>J34+J35+J36</f>
        <v>35483</v>
      </c>
      <c r="K33" s="94">
        <f>K34+K35+K36</f>
        <v>35483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0</v>
      </c>
      <c r="G34" s="95"/>
      <c r="H34" s="95"/>
      <c r="I34" s="95">
        <f t="shared" si="0"/>
        <v>0</v>
      </c>
      <c r="J34" s="96">
        <f t="shared" si="1"/>
        <v>33227</v>
      </c>
      <c r="K34" s="96">
        <f t="shared" si="2"/>
        <v>33227</v>
      </c>
    </row>
    <row r="35" spans="1:11">
      <c r="A35" s="89" t="s">
        <v>136</v>
      </c>
      <c r="B35" s="91" t="s">
        <v>117</v>
      </c>
      <c r="C35" s="92" t="s">
        <v>227</v>
      </c>
      <c r="D35" s="95">
        <v>256</v>
      </c>
      <c r="E35" s="95">
        <f>D35</f>
        <v>256</v>
      </c>
      <c r="F35" s="95">
        <v>0</v>
      </c>
      <c r="G35" s="95"/>
      <c r="H35" s="95"/>
      <c r="I35" s="95">
        <f t="shared" si="0"/>
        <v>0</v>
      </c>
      <c r="J35" s="96">
        <f t="shared" si="1"/>
        <v>256</v>
      </c>
      <c r="K35" s="96">
        <f>E35-I35</f>
        <v>256</v>
      </c>
    </row>
    <row r="36" spans="1:11">
      <c r="A36" s="89" t="s">
        <v>136</v>
      </c>
      <c r="B36" s="91" t="s">
        <v>117</v>
      </c>
      <c r="C36" s="92" t="s">
        <v>228</v>
      </c>
      <c r="D36" s="95">
        <v>2000</v>
      </c>
      <c r="E36" s="95">
        <f>D36</f>
        <v>2000</v>
      </c>
      <c r="F36" s="95">
        <v>0</v>
      </c>
      <c r="G36" s="95"/>
      <c r="H36" s="95"/>
      <c r="I36" s="95">
        <f t="shared" si="0"/>
        <v>0</v>
      </c>
      <c r="J36" s="96">
        <f t="shared" si="1"/>
        <v>2000</v>
      </c>
      <c r="K36" s="96">
        <f>E36-I36</f>
        <v>2000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2000</v>
      </c>
      <c r="E40" s="94">
        <v>2000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v>900</v>
      </c>
      <c r="E42" s="94">
        <f>D42</f>
        <v>900</v>
      </c>
      <c r="F42" s="94">
        <v>0</v>
      </c>
      <c r="G42" s="94"/>
      <c r="H42" s="94"/>
      <c r="I42" s="94">
        <f>F42</f>
        <v>0</v>
      </c>
      <c r="J42" s="98">
        <f>D42-F42</f>
        <v>900</v>
      </c>
      <c r="K42" s="98">
        <f>E42-I42</f>
        <v>900</v>
      </c>
    </row>
    <row r="43" spans="1:11">
      <c r="A43" s="89" t="s">
        <v>135</v>
      </c>
      <c r="B43" s="91" t="s">
        <v>117</v>
      </c>
      <c r="C43" s="92" t="s">
        <v>232</v>
      </c>
      <c r="D43" s="95">
        <v>900</v>
      </c>
      <c r="E43" s="95">
        <f>D43</f>
        <v>900</v>
      </c>
      <c r="F43" s="95">
        <v>0</v>
      </c>
      <c r="G43" s="95"/>
      <c r="H43" s="95"/>
      <c r="I43" s="95">
        <f>F43</f>
        <v>0</v>
      </c>
      <c r="J43" s="96">
        <f>D43-F43</f>
        <v>900</v>
      </c>
      <c r="K43" s="96">
        <f>E43-I43</f>
        <v>900</v>
      </c>
    </row>
    <row r="44" spans="1:11">
      <c r="A44" s="89"/>
      <c r="B44" s="91"/>
      <c r="C44" s="92"/>
      <c r="D44" s="95"/>
      <c r="E44" s="95"/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15195.6</v>
      </c>
      <c r="G45" s="94"/>
      <c r="H45" s="94"/>
      <c r="I45" s="94">
        <f>F45</f>
        <v>15195.6</v>
      </c>
      <c r="J45" s="98">
        <f>J46+J47+J48+J49</f>
        <v>48803.4</v>
      </c>
      <c r="K45" s="98">
        <f>+E:E-I:I</f>
        <v>48803.4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11460</v>
      </c>
      <c r="G46" s="95"/>
      <c r="H46" s="95"/>
      <c r="I46" s="95">
        <f>F46</f>
        <v>11460</v>
      </c>
      <c r="J46" s="96">
        <f>D46-F46</f>
        <v>37694</v>
      </c>
      <c r="K46" s="96">
        <f>+E:E-I:I</f>
        <v>37694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3735.6</v>
      </c>
      <c r="G47" s="95"/>
      <c r="H47" s="95"/>
      <c r="I47" s="95">
        <f>F47</f>
        <v>3735.6</v>
      </c>
      <c r="J47" s="96">
        <f>D47-F47</f>
        <v>11109.4</v>
      </c>
      <c r="K47" s="96">
        <f>+E:E-I:I</f>
        <v>11109.4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254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>
      <c r="A50" s="89"/>
      <c r="B50" s="91"/>
      <c r="C50" s="92"/>
      <c r="D50" s="95"/>
      <c r="E50" s="95"/>
      <c r="F50" s="95"/>
      <c r="G50" s="95"/>
      <c r="H50" s="95"/>
      <c r="I50" s="94"/>
      <c r="J50" s="96"/>
      <c r="K50" s="96"/>
    </row>
    <row r="51" spans="1:11" ht="36.75" customHeight="1">
      <c r="A51" s="100" t="s">
        <v>145</v>
      </c>
      <c r="B51" s="99" t="s">
        <v>117</v>
      </c>
      <c r="C51" s="93" t="s">
        <v>146</v>
      </c>
      <c r="D51" s="94">
        <f>D52</f>
        <v>637</v>
      </c>
      <c r="E51" s="94">
        <f>D51</f>
        <v>637</v>
      </c>
      <c r="F51" s="94">
        <f>F52</f>
        <v>0</v>
      </c>
      <c r="G51" s="94"/>
      <c r="H51" s="94"/>
      <c r="I51" s="94">
        <f>F51</f>
        <v>0</v>
      </c>
      <c r="J51" s="98">
        <f>D51-F51</f>
        <v>637</v>
      </c>
      <c r="K51" s="98">
        <f>E51-I51</f>
        <v>637</v>
      </c>
    </row>
    <row r="52" spans="1:11">
      <c r="A52" s="97"/>
      <c r="B52" s="99"/>
      <c r="C52" s="93"/>
      <c r="D52" s="94">
        <f>D53+D54+D56+D57+D58</f>
        <v>637</v>
      </c>
      <c r="E52" s="94">
        <f>E53+E54+E56+E57+E58</f>
        <v>637</v>
      </c>
      <c r="F52" s="94">
        <f>F53+F54+F57+F58</f>
        <v>0</v>
      </c>
      <c r="G52" s="94"/>
      <c r="H52" s="94"/>
      <c r="I52" s="94">
        <f t="shared" ref="I52:I58" si="4">F52</f>
        <v>0</v>
      </c>
      <c r="J52" s="94">
        <f t="shared" ref="J52:J58" si="5">D52-F52</f>
        <v>637</v>
      </c>
      <c r="K52" s="94">
        <f t="shared" ref="K52:K58" si="6">E52-I52</f>
        <v>637</v>
      </c>
    </row>
    <row r="53" spans="1:11">
      <c r="A53" s="89" t="s">
        <v>147</v>
      </c>
      <c r="B53" s="91" t="s">
        <v>117</v>
      </c>
      <c r="C53" s="92" t="s">
        <v>237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143</v>
      </c>
      <c r="B54" s="91" t="s">
        <v>117</v>
      </c>
      <c r="C54" s="92" t="s">
        <v>238</v>
      </c>
      <c r="D54" s="95">
        <v>0</v>
      </c>
      <c r="E54" s="95">
        <f>D54</f>
        <v>0</v>
      </c>
      <c r="F54" s="95">
        <v>0</v>
      </c>
      <c r="G54" s="95"/>
      <c r="H54" s="95"/>
      <c r="I54" s="95">
        <f t="shared" si="4"/>
        <v>0</v>
      </c>
      <c r="J54" s="95">
        <f t="shared" si="5"/>
        <v>0</v>
      </c>
      <c r="K54" s="95">
        <f t="shared" si="6"/>
        <v>0</v>
      </c>
    </row>
    <row r="55" spans="1:11">
      <c r="A55" s="89" t="s">
        <v>134</v>
      </c>
      <c r="B55" s="91" t="s">
        <v>117</v>
      </c>
      <c r="C55" s="92" t="s">
        <v>239</v>
      </c>
      <c r="D55" s="95">
        <v>0</v>
      </c>
      <c r="E55" s="95">
        <f>D55</f>
        <v>0</v>
      </c>
      <c r="F55" s="95">
        <v>0</v>
      </c>
      <c r="G55" s="95"/>
      <c r="H55" s="95"/>
      <c r="I55" s="95">
        <f t="shared" si="4"/>
        <v>0</v>
      </c>
      <c r="J55" s="95">
        <f t="shared" si="5"/>
        <v>0</v>
      </c>
      <c r="K55" s="95">
        <f t="shared" si="6"/>
        <v>0</v>
      </c>
    </row>
    <row r="56" spans="1:11">
      <c r="A56" s="89" t="s">
        <v>135</v>
      </c>
      <c r="B56" s="91" t="s">
        <v>117</v>
      </c>
      <c r="C56" s="92" t="s">
        <v>240</v>
      </c>
      <c r="D56" s="95">
        <v>637</v>
      </c>
      <c r="E56" s="95">
        <f>D56</f>
        <v>637</v>
      </c>
      <c r="F56" s="95">
        <v>0</v>
      </c>
      <c r="G56" s="95"/>
      <c r="H56" s="95"/>
      <c r="I56" s="95">
        <f t="shared" si="4"/>
        <v>0</v>
      </c>
      <c r="J56" s="95">
        <f t="shared" si="5"/>
        <v>637</v>
      </c>
      <c r="K56" s="95">
        <f t="shared" si="6"/>
        <v>637</v>
      </c>
    </row>
    <row r="57" spans="1:11">
      <c r="A57" s="89" t="s">
        <v>144</v>
      </c>
      <c r="B57" s="91" t="s">
        <v>117</v>
      </c>
      <c r="C57" s="92" t="s">
        <v>241</v>
      </c>
      <c r="D57" s="95">
        <v>0</v>
      </c>
      <c r="E57" s="95">
        <f>D57</f>
        <v>0</v>
      </c>
      <c r="F57" s="95">
        <v>0</v>
      </c>
      <c r="G57" s="95"/>
      <c r="H57" s="95"/>
      <c r="I57" s="95">
        <f t="shared" si="4"/>
        <v>0</v>
      </c>
      <c r="J57" s="95">
        <f t="shared" si="5"/>
        <v>0</v>
      </c>
      <c r="K57" s="95">
        <f t="shared" si="6"/>
        <v>0</v>
      </c>
    </row>
    <row r="58" spans="1:11">
      <c r="A58" s="89" t="s">
        <v>136</v>
      </c>
      <c r="B58" s="91" t="s">
        <v>117</v>
      </c>
      <c r="C58" s="92" t="s">
        <v>242</v>
      </c>
      <c r="D58" s="95">
        <v>0</v>
      </c>
      <c r="E58" s="95">
        <v>0</v>
      </c>
      <c r="F58" s="95">
        <v>0</v>
      </c>
      <c r="G58" s="95"/>
      <c r="H58" s="95"/>
      <c r="I58" s="95">
        <f t="shared" si="4"/>
        <v>0</v>
      </c>
      <c r="J58" s="95">
        <f t="shared" si="5"/>
        <v>0</v>
      </c>
      <c r="K58" s="95">
        <f t="shared" si="6"/>
        <v>0</v>
      </c>
    </row>
    <row r="59" spans="1:11">
      <c r="A59" s="89"/>
      <c r="B59" s="99"/>
      <c r="C59" s="93"/>
      <c r="D59" s="94"/>
      <c r="E59" s="95"/>
      <c r="F59" s="94"/>
      <c r="G59" s="94"/>
      <c r="H59" s="94"/>
      <c r="I59" s="94"/>
      <c r="J59" s="96"/>
      <c r="K59" s="96"/>
    </row>
    <row r="60" spans="1:11">
      <c r="A60" s="97" t="s">
        <v>148</v>
      </c>
      <c r="B60" s="99" t="s">
        <v>117</v>
      </c>
      <c r="C60" s="93" t="s">
        <v>149</v>
      </c>
      <c r="D60" s="94">
        <f>D61+D67</f>
        <v>12750</v>
      </c>
      <c r="E60" s="94">
        <f>E61+E67</f>
        <v>12750</v>
      </c>
      <c r="F60" s="94">
        <f>F62+F63+F64+F65+F66</f>
        <v>0</v>
      </c>
      <c r="G60" s="94"/>
      <c r="H60" s="94"/>
      <c r="I60" s="94">
        <f>F60</f>
        <v>0</v>
      </c>
      <c r="J60" s="94">
        <f>J61+J67</f>
        <v>12750</v>
      </c>
      <c r="K60" s="94">
        <f>E60-I60</f>
        <v>12750</v>
      </c>
    </row>
    <row r="61" spans="1:11" ht="22.5">
      <c r="A61" s="100" t="s">
        <v>150</v>
      </c>
      <c r="B61" s="99" t="s">
        <v>117</v>
      </c>
      <c r="C61" s="93" t="s">
        <v>255</v>
      </c>
      <c r="D61" s="94">
        <f>D62+D63+D64+D65+D66</f>
        <v>10550</v>
      </c>
      <c r="E61" s="94">
        <f>E62+E63+E64+E65+E66</f>
        <v>10550</v>
      </c>
      <c r="F61" s="94">
        <v>0</v>
      </c>
      <c r="G61" s="94"/>
      <c r="H61" s="94"/>
      <c r="I61" s="94">
        <v>0</v>
      </c>
      <c r="J61" s="94">
        <f>J62+J66</f>
        <v>10550</v>
      </c>
      <c r="K61" s="94">
        <f>K62+K66</f>
        <v>10550</v>
      </c>
    </row>
    <row r="62" spans="1:11">
      <c r="A62" s="89" t="s">
        <v>253</v>
      </c>
      <c r="B62" s="91"/>
      <c r="C62" s="93" t="s">
        <v>243</v>
      </c>
      <c r="D62" s="95">
        <v>7800</v>
      </c>
      <c r="E62" s="95">
        <f>D62</f>
        <v>7800</v>
      </c>
      <c r="F62" s="95">
        <v>0</v>
      </c>
      <c r="G62" s="95"/>
      <c r="H62" s="95"/>
      <c r="I62" s="95">
        <f>F62</f>
        <v>0</v>
      </c>
      <c r="J62" s="96">
        <f t="shared" ref="J62:J67" si="7">D62-F62</f>
        <v>7800</v>
      </c>
      <c r="K62" s="96">
        <f>+E:E-I:I</f>
        <v>7800</v>
      </c>
    </row>
    <row r="63" spans="1:11">
      <c r="A63" s="89" t="s">
        <v>136</v>
      </c>
      <c r="B63" s="91" t="s">
        <v>117</v>
      </c>
      <c r="C63" s="92" t="s">
        <v>244</v>
      </c>
      <c r="D63" s="95">
        <v>0</v>
      </c>
      <c r="E63" s="95">
        <f t="shared" ref="E63:E69" si="8">D63</f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+E:E-I:I</f>
        <v>0</v>
      </c>
    </row>
    <row r="64" spans="1:11">
      <c r="A64" s="89" t="s">
        <v>134</v>
      </c>
      <c r="B64" s="91" t="s">
        <v>117</v>
      </c>
      <c r="C64" s="92" t="s">
        <v>245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v>0</v>
      </c>
      <c r="J64" s="96">
        <f t="shared" si="7"/>
        <v>0</v>
      </c>
      <c r="K64" s="96">
        <f>E64-I64</f>
        <v>0</v>
      </c>
    </row>
    <row r="65" spans="1:11">
      <c r="A65" s="89" t="s">
        <v>137</v>
      </c>
      <c r="B65" s="91" t="s">
        <v>117</v>
      </c>
      <c r="C65" s="92" t="s">
        <v>246</v>
      </c>
      <c r="D65" s="95">
        <v>0</v>
      </c>
      <c r="E65" s="95">
        <f t="shared" si="8"/>
        <v>0</v>
      </c>
      <c r="F65" s="95">
        <v>0</v>
      </c>
      <c r="G65" s="95"/>
      <c r="H65" s="95"/>
      <c r="I65" s="95">
        <f>F65</f>
        <v>0</v>
      </c>
      <c r="J65" s="96">
        <f t="shared" si="7"/>
        <v>0</v>
      </c>
      <c r="K65" s="96">
        <f>E65-I65</f>
        <v>0</v>
      </c>
    </row>
    <row r="66" spans="1:11">
      <c r="A66" s="89" t="s">
        <v>151</v>
      </c>
      <c r="B66" s="91" t="s">
        <v>117</v>
      </c>
      <c r="C66" s="92" t="s">
        <v>247</v>
      </c>
      <c r="D66" s="95">
        <v>2750</v>
      </c>
      <c r="E66" s="95">
        <f t="shared" si="8"/>
        <v>2750</v>
      </c>
      <c r="F66" s="95">
        <v>0</v>
      </c>
      <c r="G66" s="95"/>
      <c r="H66" s="95"/>
      <c r="I66" s="95">
        <f>F66</f>
        <v>0</v>
      </c>
      <c r="J66" s="96">
        <f t="shared" si="7"/>
        <v>2750</v>
      </c>
      <c r="K66" s="96">
        <f>E66-I66</f>
        <v>2750</v>
      </c>
    </row>
    <row r="67" spans="1:11">
      <c r="A67" s="97" t="s">
        <v>152</v>
      </c>
      <c r="B67" s="99" t="s">
        <v>117</v>
      </c>
      <c r="C67" s="93" t="s">
        <v>248</v>
      </c>
      <c r="D67" s="94">
        <v>2200</v>
      </c>
      <c r="E67" s="94">
        <f t="shared" si="8"/>
        <v>2200</v>
      </c>
      <c r="F67" s="94">
        <v>0</v>
      </c>
      <c r="G67" s="94"/>
      <c r="H67" s="94"/>
      <c r="I67" s="94">
        <f>F67</f>
        <v>0</v>
      </c>
      <c r="J67" s="98">
        <f t="shared" si="7"/>
        <v>2200</v>
      </c>
      <c r="K67" s="98">
        <f>E67-I67</f>
        <v>2200</v>
      </c>
    </row>
    <row r="68" spans="1:11">
      <c r="A68" s="97"/>
      <c r="B68" s="99"/>
      <c r="C68" s="93"/>
      <c r="D68" s="94"/>
      <c r="E68" s="94"/>
      <c r="F68" s="94"/>
      <c r="G68" s="94"/>
      <c r="H68" s="94"/>
      <c r="I68" s="94"/>
      <c r="J68" s="98"/>
      <c r="K68" s="98"/>
    </row>
    <row r="69" spans="1:11">
      <c r="A69" s="97" t="s">
        <v>153</v>
      </c>
      <c r="B69" s="99" t="s">
        <v>117</v>
      </c>
      <c r="C69" s="93" t="s">
        <v>249</v>
      </c>
      <c r="D69" s="94">
        <v>637</v>
      </c>
      <c r="E69" s="94">
        <f t="shared" si="8"/>
        <v>637</v>
      </c>
      <c r="F69" s="94">
        <v>0</v>
      </c>
      <c r="G69" s="94"/>
      <c r="H69" s="94"/>
      <c r="I69" s="94">
        <v>0</v>
      </c>
      <c r="J69" s="98">
        <f>D69-F69</f>
        <v>637</v>
      </c>
      <c r="K69" s="98">
        <f>E69-I69</f>
        <v>637</v>
      </c>
    </row>
    <row r="70" spans="1:11">
      <c r="A70" s="100"/>
      <c r="B70" s="99"/>
      <c r="C70" s="93"/>
      <c r="D70" s="94"/>
      <c r="E70" s="94"/>
      <c r="F70" s="94"/>
      <c r="G70" s="94"/>
      <c r="H70" s="94"/>
      <c r="I70" s="94"/>
      <c r="J70" s="98"/>
      <c r="K70" s="96"/>
    </row>
    <row r="71" spans="1:11">
      <c r="A71" s="97" t="s">
        <v>154</v>
      </c>
      <c r="B71" s="99" t="s">
        <v>117</v>
      </c>
      <c r="C71" s="93" t="s">
        <v>250</v>
      </c>
      <c r="D71" s="94">
        <f>D72</f>
        <v>93374</v>
      </c>
      <c r="E71" s="94">
        <f>E72</f>
        <v>93374</v>
      </c>
      <c r="F71" s="94">
        <f>F72</f>
        <v>48288.959999999999</v>
      </c>
      <c r="G71" s="103"/>
      <c r="H71" s="104"/>
      <c r="I71" s="94">
        <f>I72</f>
        <v>48288.959999999999</v>
      </c>
      <c r="J71" s="98">
        <f>J72</f>
        <v>45085.04</v>
      </c>
      <c r="K71" s="98">
        <f>K72</f>
        <v>45085.04</v>
      </c>
    </row>
    <row r="72" spans="1:11">
      <c r="A72" s="89" t="s">
        <v>155</v>
      </c>
      <c r="B72" s="91"/>
      <c r="C72" s="92" t="s">
        <v>251</v>
      </c>
      <c r="D72" s="95">
        <v>93374</v>
      </c>
      <c r="E72" s="95">
        <f>D72</f>
        <v>93374</v>
      </c>
      <c r="F72" s="95">
        <v>48288.959999999999</v>
      </c>
      <c r="G72" s="101"/>
      <c r="H72" s="102"/>
      <c r="I72" s="95">
        <f>F72</f>
        <v>48288.959999999999</v>
      </c>
      <c r="J72" s="96">
        <f>D72-F72</f>
        <v>45085.04</v>
      </c>
      <c r="K72" s="96">
        <f>E72-I72</f>
        <v>45085.04</v>
      </c>
    </row>
    <row r="73" spans="1:11">
      <c r="A73" s="89"/>
      <c r="B73" s="91" t="s">
        <v>117</v>
      </c>
      <c r="C73" s="92"/>
      <c r="D73" s="95"/>
      <c r="E73" s="95"/>
      <c r="F73" s="95"/>
      <c r="G73" s="101"/>
      <c r="H73" s="101"/>
      <c r="I73" s="95"/>
      <c r="J73" s="96"/>
      <c r="K73" s="96"/>
    </row>
    <row r="74" spans="1:11" ht="22.5">
      <c r="A74" s="100" t="s">
        <v>156</v>
      </c>
      <c r="B74" s="99" t="s">
        <v>117</v>
      </c>
      <c r="C74" s="93" t="s">
        <v>252</v>
      </c>
      <c r="D74" s="94">
        <v>637</v>
      </c>
      <c r="E74" s="94">
        <f>D74</f>
        <v>637</v>
      </c>
      <c r="F74" s="95">
        <v>0</v>
      </c>
      <c r="G74" s="101"/>
      <c r="H74" s="101"/>
      <c r="I74" s="94">
        <v>0</v>
      </c>
      <c r="J74" s="98">
        <f>D74-F74</f>
        <v>637</v>
      </c>
      <c r="K74" s="98">
        <f>E74-I74</f>
        <v>637</v>
      </c>
    </row>
    <row r="75" spans="1:11">
      <c r="A75" s="105"/>
      <c r="B75" s="91"/>
      <c r="C75" s="92"/>
      <c r="D75" s="95"/>
      <c r="E75" s="95"/>
      <c r="F75" s="95"/>
      <c r="G75" s="101"/>
      <c r="H75" s="101"/>
      <c r="I75" s="94"/>
      <c r="J75" s="96"/>
      <c r="K75" s="96"/>
    </row>
    <row r="76" spans="1:11" ht="15.75" thickBot="1">
      <c r="A76" s="106" t="s">
        <v>81</v>
      </c>
      <c r="B76" s="107" t="s">
        <v>117</v>
      </c>
      <c r="C76" s="93" t="s">
        <v>157</v>
      </c>
      <c r="D76" s="94">
        <f>D13+D45+D51+D60+D69+D71+D74</f>
        <v>896770</v>
      </c>
      <c r="E76" s="94">
        <f>D76</f>
        <v>896770</v>
      </c>
      <c r="F76" s="94">
        <f>F13+F45+F71</f>
        <v>222151.21</v>
      </c>
      <c r="G76" s="103"/>
      <c r="H76" s="103"/>
      <c r="I76" s="94">
        <f>F76</f>
        <v>222151.21</v>
      </c>
      <c r="J76" s="98">
        <f>D76-F76</f>
        <v>674618.79</v>
      </c>
      <c r="K76" s="98">
        <f>E76-I76</f>
        <v>674618.79</v>
      </c>
    </row>
    <row r="77" spans="1:11" ht="33.75">
      <c r="A77" s="108" t="s">
        <v>158</v>
      </c>
      <c r="B77" s="109" t="s">
        <v>212</v>
      </c>
      <c r="C77" s="110" t="s">
        <v>81</v>
      </c>
      <c r="D77" s="111"/>
      <c r="E77" s="111"/>
      <c r="F77" s="111"/>
      <c r="G77" s="112"/>
      <c r="H77" s="112"/>
      <c r="I77" s="111"/>
      <c r="J77" s="111"/>
      <c r="K77" s="111"/>
    </row>
    <row r="78" spans="1:11">
      <c r="A78" s="113"/>
      <c r="B78" s="114">
        <v>450</v>
      </c>
      <c r="C78" s="115" t="s">
        <v>159</v>
      </c>
      <c r="D78" s="116">
        <v>67435</v>
      </c>
      <c r="E78" s="116">
        <f>D78</f>
        <v>67435</v>
      </c>
      <c r="F78" s="116">
        <f ca="1">'Ф0503127(доходы)'!E20-'Ф0503127(расходы)'!F76</f>
        <v>29416.560000000056</v>
      </c>
      <c r="G78" s="116"/>
      <c r="H78" s="116">
        <f>F78</f>
        <v>29416.560000000056</v>
      </c>
      <c r="I78" s="116"/>
      <c r="J78" s="116"/>
      <c r="K78" s="116"/>
    </row>
    <row r="79" spans="1:11">
      <c r="A79" s="113"/>
      <c r="B79" s="113"/>
      <c r="C79" s="113"/>
      <c r="D79" s="113"/>
      <c r="E79" s="113"/>
      <c r="F79" s="113"/>
      <c r="G79" s="113"/>
      <c r="H79" s="113"/>
      <c r="I79" s="113"/>
      <c r="J79" s="113"/>
      <c r="K79" s="113"/>
    </row>
    <row r="80" spans="1:11">
      <c r="B80" s="113"/>
      <c r="C80" s="113"/>
      <c r="D80" s="117"/>
      <c r="E80" s="113"/>
      <c r="F80" s="113"/>
      <c r="G80" s="113"/>
      <c r="H80" s="113"/>
      <c r="I80" s="113"/>
      <c r="J80" s="113"/>
      <c r="K80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topLeftCell="A10" workbookViewId="0">
      <selection activeCell="E17" sqref="E17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1" t="s">
        <v>184</v>
      </c>
      <c r="B3" s="201"/>
      <c r="C3" s="201"/>
      <c r="D3" s="201"/>
      <c r="E3" s="201"/>
      <c r="F3" s="201"/>
      <c r="G3" s="201"/>
      <c r="H3" s="201"/>
      <c r="I3" s="201"/>
    </row>
    <row r="4" spans="1:9">
      <c r="A4" s="202" t="s">
        <v>185</v>
      </c>
      <c r="B4" s="205" t="s">
        <v>14</v>
      </c>
      <c r="C4" s="200" t="s">
        <v>160</v>
      </c>
      <c r="D4" s="200" t="s">
        <v>161</v>
      </c>
      <c r="E4" s="202" t="s">
        <v>162</v>
      </c>
      <c r="F4" s="202"/>
      <c r="G4" s="202"/>
      <c r="H4" s="202"/>
      <c r="I4" s="203" t="s">
        <v>17</v>
      </c>
    </row>
    <row r="5" spans="1:9">
      <c r="A5" s="204"/>
      <c r="B5" s="206"/>
      <c r="C5" s="200"/>
      <c r="D5" s="202"/>
      <c r="E5" s="200" t="s">
        <v>163</v>
      </c>
      <c r="F5" s="200" t="s">
        <v>164</v>
      </c>
      <c r="G5" s="200" t="s">
        <v>165</v>
      </c>
      <c r="H5" s="200" t="s">
        <v>21</v>
      </c>
      <c r="I5" s="203"/>
    </row>
    <row r="6" spans="1:9" ht="28.5" customHeight="1">
      <c r="A6" s="204"/>
      <c r="B6" s="206"/>
      <c r="C6" s="200"/>
      <c r="D6" s="202"/>
      <c r="E6" s="200"/>
      <c r="F6" s="200"/>
      <c r="G6" s="200"/>
      <c r="H6" s="200"/>
      <c r="I6" s="203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-29416.559999999998</v>
      </c>
      <c r="F8" s="122"/>
      <c r="G8" s="122"/>
      <c r="H8" s="122">
        <f>H10</f>
        <v>-29416.559999999998</v>
      </c>
      <c r="I8" s="123">
        <f>I10</f>
        <v>96851.56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-29416.559999999998</v>
      </c>
      <c r="F10" s="122"/>
      <c r="G10" s="122"/>
      <c r="H10" s="122">
        <f>H14</f>
        <v>-29416.559999999998</v>
      </c>
      <c r="I10" s="123">
        <f>I14</f>
        <v>96851.56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-29416.559999999998</v>
      </c>
      <c r="F14" s="125"/>
      <c r="G14" s="125"/>
      <c r="H14" s="126">
        <f>E14</f>
        <v>-29416.559999999998</v>
      </c>
      <c r="I14" s="127">
        <f t="shared" ref="I14:I22" si="0">D14-H14</f>
        <v>96851.56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-829335</v>
      </c>
      <c r="E15" s="125">
        <f t="shared" si="1"/>
        <v>-251567.77</v>
      </c>
      <c r="F15" s="125"/>
      <c r="G15" s="125" t="s">
        <v>128</v>
      </c>
      <c r="H15" s="126">
        <f>E15</f>
        <v>-251567.77</v>
      </c>
      <c r="I15" s="127">
        <f t="shared" si="0"/>
        <v>-577767.23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-829335</v>
      </c>
      <c r="E16" s="125">
        <f t="shared" si="1"/>
        <v>-251567.77</v>
      </c>
      <c r="F16" s="125"/>
      <c r="G16" s="125"/>
      <c r="H16" s="126">
        <f>E16</f>
        <v>-251567.77</v>
      </c>
      <c r="I16" s="127">
        <f t="shared" si="0"/>
        <v>-577767.23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-829335</v>
      </c>
      <c r="E17" s="125">
        <f t="shared" si="1"/>
        <v>-251567.77</v>
      </c>
      <c r="F17" s="125"/>
      <c r="G17" s="125"/>
      <c r="H17" s="126">
        <f>E17</f>
        <v>-251567.77</v>
      </c>
      <c r="I17" s="127">
        <f t="shared" si="0"/>
        <v>-577767.23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-829335</v>
      </c>
      <c r="E18" s="125">
        <v>-251567.77</v>
      </c>
      <c r="F18" s="125"/>
      <c r="G18" s="125"/>
      <c r="H18" s="126">
        <f>E18</f>
        <v>-251567.77</v>
      </c>
      <c r="I18" s="127">
        <f t="shared" si="0"/>
        <v>-577767.23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896770</v>
      </c>
      <c r="E19" s="125">
        <f t="shared" si="2"/>
        <v>222151.21</v>
      </c>
      <c r="F19" s="125"/>
      <c r="G19" s="125"/>
      <c r="H19" s="126">
        <f>E19+F19+G19</f>
        <v>222151.21</v>
      </c>
      <c r="I19" s="127">
        <f t="shared" si="0"/>
        <v>674618.79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896770</v>
      </c>
      <c r="E20" s="125">
        <f t="shared" si="2"/>
        <v>222151.21</v>
      </c>
      <c r="F20" s="125"/>
      <c r="G20" s="125"/>
      <c r="H20" s="126">
        <f>E20+F20+G20</f>
        <v>222151.21</v>
      </c>
      <c r="I20" s="127">
        <f t="shared" si="0"/>
        <v>674618.79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896770</v>
      </c>
      <c r="E21" s="125">
        <f t="shared" si="2"/>
        <v>222151.21</v>
      </c>
      <c r="F21" s="125"/>
      <c r="G21" s="125"/>
      <c r="H21" s="126">
        <f>E21+F21+G21</f>
        <v>222151.21</v>
      </c>
      <c r="I21" s="127">
        <f t="shared" si="0"/>
        <v>674618.79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896770</v>
      </c>
      <c r="E22" s="130">
        <v>222151.21</v>
      </c>
      <c r="F22" s="130"/>
      <c r="G22" s="130"/>
      <c r="H22" s="131">
        <f>E22+F22+G22</f>
        <v>222151.21</v>
      </c>
      <c r="I22" s="132">
        <f t="shared" si="0"/>
        <v>674618.79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E5:E6"/>
    <mergeCell ref="F5:F6"/>
    <mergeCell ref="A3:I3"/>
    <mergeCell ref="C4:C6"/>
    <mergeCell ref="D4:D6"/>
    <mergeCell ref="E4:H4"/>
    <mergeCell ref="I4:I6"/>
    <mergeCell ref="G5:G6"/>
    <mergeCell ref="H5:H6"/>
    <mergeCell ref="A4:A6"/>
    <mergeCell ref="B4:B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2018-05-07T09:44:22Z</dcterms:modified>
</cp:coreProperties>
</file>